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Výměna kolejnic T..." sheetId="2" r:id="rId2"/>
    <sheet name="SO 02 - Výměna kolejnic S..." sheetId="3" r:id="rId3"/>
    <sheet name="SO 03 - Oprava povrchu ná..." sheetId="4" r:id="rId4"/>
    <sheet name="VON - Výměna kolejnic v ú..." sheetId="5" r:id="rId5"/>
  </sheets>
  <definedNames>
    <definedName name="_xlnm._FilterDatabase" localSheetId="1" hidden="1">'SO 01 - Výměna kolejnic T...'!$C$118:$K$212</definedName>
    <definedName name="_xlnm._FilterDatabase" localSheetId="2" hidden="1">'SO 02 - Výměna kolejnic S...'!$C$118:$K$202</definedName>
    <definedName name="_xlnm._FilterDatabase" localSheetId="3" hidden="1">'SO 03 - Oprava povrchu ná...'!$C$118:$K$177</definedName>
    <definedName name="_xlnm._FilterDatabase" localSheetId="4" hidden="1">'VON - Výměna kolejnic v ú...'!$C$116:$K$141</definedName>
    <definedName name="_xlnm.Print_Titles" localSheetId="0">'Rekapitulace stavby'!$92:$92</definedName>
    <definedName name="_xlnm.Print_Titles" localSheetId="1">'SO 01 - Výměna kolejnic T...'!$118:$118</definedName>
    <definedName name="_xlnm.Print_Titles" localSheetId="2">'SO 02 - Výměna kolejnic S...'!$118:$118</definedName>
    <definedName name="_xlnm.Print_Titles" localSheetId="3">'SO 03 - Oprava povrchu ná...'!$118:$118</definedName>
    <definedName name="_xlnm.Print_Titles" localSheetId="4">'VON - Výměna kolejnic v ú...'!$116:$116</definedName>
    <definedName name="_xlnm.Print_Area" localSheetId="0">'Rekapitulace stavby'!$D$4:$AO$76,'Rekapitulace stavby'!$C$82:$AQ$99</definedName>
    <definedName name="_xlnm.Print_Area" localSheetId="1">'SO 01 - Výměna kolejnic T...'!$C$4:$J$39,'SO 01 - Výměna kolejnic T...'!$C$50:$J$76,'SO 01 - Výměna kolejnic T...'!$C$82:$J$100,'SO 01 - Výměna kolejnic T...'!$C$106:$K$212</definedName>
    <definedName name="_xlnm.Print_Area" localSheetId="2">'SO 02 - Výměna kolejnic S...'!$C$4:$J$39,'SO 02 - Výměna kolejnic S...'!$C$50:$J$76,'SO 02 - Výměna kolejnic S...'!$C$82:$J$100,'SO 02 - Výměna kolejnic S...'!$C$106:$K$202</definedName>
    <definedName name="_xlnm.Print_Area" localSheetId="3">'SO 03 - Oprava povrchu ná...'!$C$4:$J$39,'SO 03 - Oprava povrchu ná...'!$C$50:$J$76,'SO 03 - Oprava povrchu ná...'!$C$82:$J$100,'SO 03 - Oprava povrchu ná...'!$C$106:$K$177</definedName>
    <definedName name="_xlnm.Print_Area" localSheetId="4">'VON - Výměna kolejnic v ú...'!$C$4:$J$39,'VON - Výměna kolejnic v ú...'!$C$50:$J$76,'VON - Výměna kolejnic v ú...'!$C$82:$J$98,'VON - Výměna kolejnic v ú...'!$C$104:$K$141</definedName>
  </definedNames>
  <calcPr calcId="145621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F113" i="5"/>
  <c r="F111" i="5"/>
  <c r="E109" i="5"/>
  <c r="F91" i="5"/>
  <c r="F89" i="5"/>
  <c r="E87" i="5"/>
  <c r="J24" i="5"/>
  <c r="E24" i="5"/>
  <c r="J92" i="5" s="1"/>
  <c r="J23" i="5"/>
  <c r="J21" i="5"/>
  <c r="E21" i="5"/>
  <c r="J113" i="5" s="1"/>
  <c r="J20" i="5"/>
  <c r="J18" i="5"/>
  <c r="E18" i="5"/>
  <c r="F114" i="5" s="1"/>
  <c r="J17" i="5"/>
  <c r="J12" i="5"/>
  <c r="J111" i="5"/>
  <c r="E7" i="5"/>
  <c r="E85" i="5" s="1"/>
  <c r="J37" i="4"/>
  <c r="J36" i="4"/>
  <c r="AY97" i="1" s="1"/>
  <c r="J35" i="4"/>
  <c r="AX97" i="1" s="1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0" i="4"/>
  <c r="BH140" i="4"/>
  <c r="BG140" i="4"/>
  <c r="BF140" i="4"/>
  <c r="T140" i="4"/>
  <c r="R140" i="4"/>
  <c r="P140" i="4"/>
  <c r="BI134" i="4"/>
  <c r="BH134" i="4"/>
  <c r="BG134" i="4"/>
  <c r="BF134" i="4"/>
  <c r="T134" i="4"/>
  <c r="R134" i="4"/>
  <c r="P134" i="4"/>
  <c r="BI128" i="4"/>
  <c r="BH128" i="4"/>
  <c r="BG128" i="4"/>
  <c r="BF128" i="4"/>
  <c r="T128" i="4"/>
  <c r="R128" i="4"/>
  <c r="P128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116" i="4" s="1"/>
  <c r="J23" i="4"/>
  <c r="J21" i="4"/>
  <c r="E21" i="4"/>
  <c r="J115" i="4" s="1"/>
  <c r="J20" i="4"/>
  <c r="J18" i="4"/>
  <c r="E18" i="4"/>
  <c r="F92" i="4" s="1"/>
  <c r="J17" i="4"/>
  <c r="J12" i="4"/>
  <c r="J113" i="4" s="1"/>
  <c r="E7" i="4"/>
  <c r="E109" i="4"/>
  <c r="J37" i="3"/>
  <c r="J36" i="3"/>
  <c r="AY96" i="1" s="1"/>
  <c r="J35" i="3"/>
  <c r="AX96" i="1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16" i="3" s="1"/>
  <c r="J17" i="3"/>
  <c r="J12" i="3"/>
  <c r="J113" i="3"/>
  <c r="E7" i="3"/>
  <c r="E109" i="3"/>
  <c r="J37" i="2"/>
  <c r="J36" i="2"/>
  <c r="AY95" i="1" s="1"/>
  <c r="J35" i="2"/>
  <c r="AX95" i="1" s="1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 s="1"/>
  <c r="J23" i="2"/>
  <c r="J21" i="2"/>
  <c r="E21" i="2"/>
  <c r="J115" i="2" s="1"/>
  <c r="J20" i="2"/>
  <c r="J18" i="2"/>
  <c r="E18" i="2"/>
  <c r="F116" i="2" s="1"/>
  <c r="J17" i="2"/>
  <c r="J12" i="2"/>
  <c r="J113" i="2" s="1"/>
  <c r="E7" i="2"/>
  <c r="E109" i="2"/>
  <c r="L90" i="1"/>
  <c r="AM90" i="1"/>
  <c r="AM89" i="1"/>
  <c r="L89" i="1"/>
  <c r="AM87" i="1"/>
  <c r="L87" i="1"/>
  <c r="L85" i="1"/>
  <c r="L84" i="1"/>
  <c r="J140" i="5"/>
  <c r="J138" i="5"/>
  <c r="J136" i="5"/>
  <c r="J134" i="5"/>
  <c r="J131" i="5"/>
  <c r="BK128" i="5"/>
  <c r="BK122" i="5"/>
  <c r="J119" i="5"/>
  <c r="J175" i="4"/>
  <c r="J172" i="4"/>
  <c r="BK169" i="4"/>
  <c r="BK166" i="4"/>
  <c r="BK161" i="4"/>
  <c r="BK158" i="4"/>
  <c r="BK156" i="4"/>
  <c r="BK153" i="4"/>
  <c r="BK140" i="4"/>
  <c r="BK134" i="4"/>
  <c r="J196" i="3"/>
  <c r="J193" i="3"/>
  <c r="J180" i="3"/>
  <c r="J171" i="3"/>
  <c r="J169" i="3"/>
  <c r="BK165" i="3"/>
  <c r="BK159" i="3"/>
  <c r="J157" i="3"/>
  <c r="BK152" i="3"/>
  <c r="J147" i="3"/>
  <c r="J143" i="3"/>
  <c r="BK139" i="3"/>
  <c r="BK137" i="3"/>
  <c r="J210" i="2"/>
  <c r="BK206" i="2"/>
  <c r="J197" i="2"/>
  <c r="J190" i="2"/>
  <c r="BK188" i="2"/>
  <c r="J185" i="2"/>
  <c r="BK177" i="2"/>
  <c r="BK175" i="2"/>
  <c r="BK173" i="2"/>
  <c r="BK171" i="2"/>
  <c r="BK169" i="2"/>
  <c r="BK167" i="2"/>
  <c r="BK165" i="2"/>
  <c r="J163" i="2"/>
  <c r="J161" i="2"/>
  <c r="BK158" i="2"/>
  <c r="J153" i="2"/>
  <c r="BK151" i="2"/>
  <c r="J149" i="2"/>
  <c r="J137" i="2"/>
  <c r="J133" i="2"/>
  <c r="BK129" i="2"/>
  <c r="BK140" i="5"/>
  <c r="BK138" i="5"/>
  <c r="BK136" i="5"/>
  <c r="BK131" i="5"/>
  <c r="J125" i="5"/>
  <c r="BK119" i="5"/>
  <c r="BK172" i="4"/>
  <c r="J169" i="4"/>
  <c r="J158" i="4"/>
  <c r="J156" i="4"/>
  <c r="J151" i="4"/>
  <c r="BK148" i="4"/>
  <c r="J146" i="4"/>
  <c r="J134" i="4"/>
  <c r="J128" i="4"/>
  <c r="BK196" i="3"/>
  <c r="J190" i="3"/>
  <c r="J187" i="3"/>
  <c r="J184" i="3"/>
  <c r="BK171" i="3"/>
  <c r="J167" i="3"/>
  <c r="BK157" i="3"/>
  <c r="BK154" i="3"/>
  <c r="BK147" i="3"/>
  <c r="BK143" i="3"/>
  <c r="J139" i="3"/>
  <c r="J137" i="3"/>
  <c r="BK135" i="3"/>
  <c r="J133" i="3"/>
  <c r="BK129" i="3"/>
  <c r="J206" i="2"/>
  <c r="BK200" i="2"/>
  <c r="BK197" i="2"/>
  <c r="J179" i="2"/>
  <c r="J173" i="2"/>
  <c r="J167" i="2"/>
  <c r="J156" i="2"/>
  <c r="BK153" i="2"/>
  <c r="BK143" i="2"/>
  <c r="BK139" i="2"/>
  <c r="BK137" i="2"/>
  <c r="J135" i="2"/>
  <c r="BK133" i="2"/>
  <c r="J127" i="2"/>
  <c r="BK125" i="2"/>
  <c r="J122" i="2"/>
  <c r="BK134" i="5"/>
  <c r="J128" i="5"/>
  <c r="BK125" i="5"/>
  <c r="J122" i="5"/>
  <c r="BK175" i="4"/>
  <c r="J166" i="4"/>
  <c r="J161" i="4"/>
  <c r="J153" i="4"/>
  <c r="BK146" i="4"/>
  <c r="J140" i="4"/>
  <c r="J122" i="4"/>
  <c r="BK200" i="3"/>
  <c r="BK187" i="3"/>
  <c r="BK184" i="3"/>
  <c r="BK178" i="3"/>
  <c r="J175" i="3"/>
  <c r="BK167" i="3"/>
  <c r="J165" i="3"/>
  <c r="BK163" i="3"/>
  <c r="J161" i="3"/>
  <c r="J159" i="3"/>
  <c r="J149" i="3"/>
  <c r="BK133" i="3"/>
  <c r="BK127" i="3"/>
  <c r="J125" i="3"/>
  <c r="J122" i="3"/>
  <c r="BK210" i="2"/>
  <c r="J203" i="2"/>
  <c r="J200" i="2"/>
  <c r="BK194" i="2"/>
  <c r="BK190" i="2"/>
  <c r="J188" i="2"/>
  <c r="BK181" i="2"/>
  <c r="BK179" i="2"/>
  <c r="J177" i="2"/>
  <c r="J175" i="2"/>
  <c r="J171" i="2"/>
  <c r="J151" i="2"/>
  <c r="BK149" i="2"/>
  <c r="J147" i="2"/>
  <c r="J143" i="2"/>
  <c r="J139" i="2"/>
  <c r="BK122" i="2"/>
  <c r="AS94" i="1"/>
  <c r="F36" i="5"/>
  <c r="BK151" i="4"/>
  <c r="J148" i="4"/>
  <c r="BK128" i="4"/>
  <c r="BK122" i="4"/>
  <c r="J200" i="3"/>
  <c r="BK193" i="3"/>
  <c r="BK190" i="3"/>
  <c r="BK180" i="3"/>
  <c r="J178" i="3"/>
  <c r="BK175" i="3"/>
  <c r="BK169" i="3"/>
  <c r="J163" i="3"/>
  <c r="BK161" i="3"/>
  <c r="J154" i="3"/>
  <c r="J152" i="3"/>
  <c r="BK149" i="3"/>
  <c r="J135" i="3"/>
  <c r="J129" i="3"/>
  <c r="J127" i="3"/>
  <c r="BK125" i="3"/>
  <c r="BK122" i="3"/>
  <c r="BK203" i="2"/>
  <c r="J194" i="2"/>
  <c r="BK185" i="2"/>
  <c r="J181" i="2"/>
  <c r="J169" i="2"/>
  <c r="J165" i="2"/>
  <c r="BK163" i="2"/>
  <c r="BK161" i="2"/>
  <c r="J158" i="2"/>
  <c r="BK156" i="2"/>
  <c r="BK147" i="2"/>
  <c r="BK135" i="2"/>
  <c r="J129" i="2"/>
  <c r="BK127" i="2"/>
  <c r="J125" i="2"/>
  <c r="R121" i="2" l="1"/>
  <c r="R120" i="2"/>
  <c r="BK184" i="2"/>
  <c r="J184" i="2" s="1"/>
  <c r="J99" i="2" s="1"/>
  <c r="T121" i="3"/>
  <c r="T120" i="3" s="1"/>
  <c r="T174" i="3"/>
  <c r="P121" i="4"/>
  <c r="P120" i="4"/>
  <c r="R160" i="4"/>
  <c r="P121" i="2"/>
  <c r="P120" i="2" s="1"/>
  <c r="R184" i="2"/>
  <c r="BK121" i="3"/>
  <c r="J121" i="3" s="1"/>
  <c r="J98" i="3" s="1"/>
  <c r="P174" i="3"/>
  <c r="BK121" i="4"/>
  <c r="BK120" i="4" s="1"/>
  <c r="J120" i="4" s="1"/>
  <c r="J97" i="4" s="1"/>
  <c r="BK160" i="4"/>
  <c r="J160" i="4" s="1"/>
  <c r="J99" i="4" s="1"/>
  <c r="P118" i="5"/>
  <c r="P117" i="5" s="1"/>
  <c r="AU98" i="1" s="1"/>
  <c r="BK121" i="2"/>
  <c r="BK120" i="2"/>
  <c r="BK119" i="2" s="1"/>
  <c r="J119" i="2" s="1"/>
  <c r="J96" i="2" s="1"/>
  <c r="T184" i="2"/>
  <c r="P121" i="3"/>
  <c r="P120" i="3" s="1"/>
  <c r="P119" i="3" s="1"/>
  <c r="AU96" i="1" s="1"/>
  <c r="BK174" i="3"/>
  <c r="J174" i="3" s="1"/>
  <c r="J99" i="3" s="1"/>
  <c r="R121" i="4"/>
  <c r="R120" i="4" s="1"/>
  <c r="R119" i="4" s="1"/>
  <c r="T160" i="4"/>
  <c r="R118" i="5"/>
  <c r="R117" i="5" s="1"/>
  <c r="T121" i="2"/>
  <c r="T120" i="2"/>
  <c r="T119" i="2"/>
  <c r="P184" i="2"/>
  <c r="R121" i="3"/>
  <c r="R120" i="3" s="1"/>
  <c r="R174" i="3"/>
  <c r="T121" i="4"/>
  <c r="T120" i="4" s="1"/>
  <c r="T119" i="4" s="1"/>
  <c r="P160" i="4"/>
  <c r="BK118" i="5"/>
  <c r="J118" i="5" s="1"/>
  <c r="J97" i="5" s="1"/>
  <c r="T118" i="5"/>
  <c r="T117" i="5" s="1"/>
  <c r="J89" i="2"/>
  <c r="F92" i="2"/>
  <c r="BE129" i="2"/>
  <c r="BE137" i="2"/>
  <c r="BE147" i="2"/>
  <c r="BE171" i="2"/>
  <c r="BE175" i="2"/>
  <c r="BE177" i="2"/>
  <c r="BE194" i="2"/>
  <c r="BE200" i="2"/>
  <c r="E85" i="3"/>
  <c r="BE135" i="3"/>
  <c r="BE137" i="3"/>
  <c r="BE143" i="3"/>
  <c r="BE157" i="3"/>
  <c r="BE165" i="3"/>
  <c r="BE184" i="3"/>
  <c r="J89" i="4"/>
  <c r="J92" i="4"/>
  <c r="BE140" i="4"/>
  <c r="BE153" i="4"/>
  <c r="BE156" i="4"/>
  <c r="BE158" i="4"/>
  <c r="BE161" i="4"/>
  <c r="BE169" i="4"/>
  <c r="BE172" i="4"/>
  <c r="J116" i="2"/>
  <c r="BE127" i="2"/>
  <c r="BE133" i="2"/>
  <c r="BE135" i="2"/>
  <c r="BE153" i="2"/>
  <c r="BE158" i="2"/>
  <c r="BE161" i="2"/>
  <c r="BE165" i="2"/>
  <c r="BE169" i="2"/>
  <c r="BE173" i="2"/>
  <c r="BE185" i="2"/>
  <c r="BE188" i="2"/>
  <c r="BE197" i="2"/>
  <c r="BE203" i="2"/>
  <c r="BE206" i="2"/>
  <c r="BE210" i="2"/>
  <c r="J89" i="3"/>
  <c r="F92" i="3"/>
  <c r="J115" i="3"/>
  <c r="BE129" i="3"/>
  <c r="BE139" i="3"/>
  <c r="BE152" i="3"/>
  <c r="BE169" i="3"/>
  <c r="BE196" i="3"/>
  <c r="BE200" i="3"/>
  <c r="E85" i="4"/>
  <c r="BE122" i="4"/>
  <c r="BE128" i="4"/>
  <c r="BE148" i="4"/>
  <c r="J91" i="5"/>
  <c r="E107" i="5"/>
  <c r="J114" i="5"/>
  <c r="BE125" i="5"/>
  <c r="E85" i="2"/>
  <c r="J91" i="2"/>
  <c r="BE149" i="2"/>
  <c r="BE151" i="2"/>
  <c r="BE163" i="2"/>
  <c r="BE167" i="2"/>
  <c r="BE181" i="2"/>
  <c r="BE190" i="2"/>
  <c r="J116" i="3"/>
  <c r="BE125" i="3"/>
  <c r="BE133" i="3"/>
  <c r="BE149" i="3"/>
  <c r="BE161" i="3"/>
  <c r="BE163" i="3"/>
  <c r="BE178" i="3"/>
  <c r="BE193" i="3"/>
  <c r="J91" i="4"/>
  <c r="F116" i="4"/>
  <c r="BE134" i="4"/>
  <c r="BE151" i="4"/>
  <c r="BE166" i="4"/>
  <c r="BE175" i="4"/>
  <c r="J89" i="5"/>
  <c r="F92" i="5"/>
  <c r="BE119" i="5"/>
  <c r="BE122" i="5"/>
  <c r="BE128" i="5"/>
  <c r="BE131" i="5"/>
  <c r="BE134" i="5"/>
  <c r="BE122" i="2"/>
  <c r="BE125" i="2"/>
  <c r="BE139" i="2"/>
  <c r="BE143" i="2"/>
  <c r="BE156" i="2"/>
  <c r="BE179" i="2"/>
  <c r="BE122" i="3"/>
  <c r="BE127" i="3"/>
  <c r="BE147" i="3"/>
  <c r="BE154" i="3"/>
  <c r="BE159" i="3"/>
  <c r="BE167" i="3"/>
  <c r="BE171" i="3"/>
  <c r="BE175" i="3"/>
  <c r="BE180" i="3"/>
  <c r="BE187" i="3"/>
  <c r="BE190" i="3"/>
  <c r="BE146" i="4"/>
  <c r="BE136" i="5"/>
  <c r="BE138" i="5"/>
  <c r="BE140" i="5"/>
  <c r="BC98" i="1"/>
  <c r="J34" i="2"/>
  <c r="AW95" i="1"/>
  <c r="F37" i="3"/>
  <c r="BD96" i="1" s="1"/>
  <c r="F36" i="2"/>
  <c r="BC95" i="1" s="1"/>
  <c r="J34" i="3"/>
  <c r="AW96" i="1" s="1"/>
  <c r="F37" i="2"/>
  <c r="BD95" i="1" s="1"/>
  <c r="F37" i="4"/>
  <c r="BD97" i="1" s="1"/>
  <c r="F35" i="5"/>
  <c r="BB98" i="1" s="1"/>
  <c r="J34" i="4"/>
  <c r="AW97" i="1" s="1"/>
  <c r="F35" i="4"/>
  <c r="BB97" i="1" s="1"/>
  <c r="F34" i="2"/>
  <c r="BA95" i="1" s="1"/>
  <c r="F36" i="3"/>
  <c r="BC96" i="1" s="1"/>
  <c r="F34" i="4"/>
  <c r="BA97" i="1" s="1"/>
  <c r="J34" i="5"/>
  <c r="AW98" i="1" s="1"/>
  <c r="F34" i="3"/>
  <c r="BA96" i="1" s="1"/>
  <c r="F35" i="3"/>
  <c r="BB96" i="1" s="1"/>
  <c r="F36" i="4"/>
  <c r="BC97" i="1" s="1"/>
  <c r="F35" i="2"/>
  <c r="BB95" i="1" s="1"/>
  <c r="F34" i="5"/>
  <c r="BA98" i="1" s="1"/>
  <c r="F37" i="5"/>
  <c r="BD98" i="1" s="1"/>
  <c r="P119" i="4" l="1"/>
  <c r="AU97" i="1"/>
  <c r="R119" i="3"/>
  <c r="P119" i="2"/>
  <c r="AU95" i="1" s="1"/>
  <c r="T119" i="3"/>
  <c r="R119" i="2"/>
  <c r="BK119" i="4"/>
  <c r="J119" i="4" s="1"/>
  <c r="J96" i="4" s="1"/>
  <c r="BK117" i="5"/>
  <c r="J117" i="5" s="1"/>
  <c r="J30" i="5" s="1"/>
  <c r="AG98" i="1" s="1"/>
  <c r="J120" i="2"/>
  <c r="J97" i="2"/>
  <c r="BK120" i="3"/>
  <c r="BK119" i="3" s="1"/>
  <c r="J119" i="3" s="1"/>
  <c r="J30" i="3" s="1"/>
  <c r="AG96" i="1" s="1"/>
  <c r="J121" i="4"/>
  <c r="J98" i="4" s="1"/>
  <c r="J121" i="2"/>
  <c r="J98" i="2" s="1"/>
  <c r="BD94" i="1"/>
  <c r="W33" i="1" s="1"/>
  <c r="J33" i="2"/>
  <c r="AV95" i="1" s="1"/>
  <c r="AT95" i="1" s="1"/>
  <c r="BC94" i="1"/>
  <c r="W32" i="1"/>
  <c r="F33" i="4"/>
  <c r="AZ97" i="1" s="1"/>
  <c r="F33" i="5"/>
  <c r="AZ98" i="1" s="1"/>
  <c r="J33" i="5"/>
  <c r="AV98" i="1" s="1"/>
  <c r="AT98" i="1" s="1"/>
  <c r="J30" i="2"/>
  <c r="AG95" i="1" s="1"/>
  <c r="BA94" i="1"/>
  <c r="AW94" i="1" s="1"/>
  <c r="AK30" i="1" s="1"/>
  <c r="J33" i="4"/>
  <c r="AV97" i="1" s="1"/>
  <c r="AT97" i="1" s="1"/>
  <c r="J33" i="3"/>
  <c r="AV96" i="1"/>
  <c r="AT96" i="1" s="1"/>
  <c r="F33" i="2"/>
  <c r="AZ95" i="1"/>
  <c r="F33" i="3"/>
  <c r="AZ96" i="1" s="1"/>
  <c r="BB94" i="1"/>
  <c r="W31" i="1" s="1"/>
  <c r="AN95" i="1" l="1"/>
  <c r="J39" i="2"/>
  <c r="J39" i="5"/>
  <c r="J39" i="3"/>
  <c r="J120" i="3"/>
  <c r="J97" i="3"/>
  <c r="J96" i="5"/>
  <c r="J96" i="3"/>
  <c r="AN98" i="1"/>
  <c r="AN96" i="1"/>
  <c r="AZ94" i="1"/>
  <c r="W29" i="1" s="1"/>
  <c r="J30" i="4"/>
  <c r="AG97" i="1"/>
  <c r="AN97" i="1"/>
  <c r="AY94" i="1"/>
  <c r="AU94" i="1"/>
  <c r="W30" i="1"/>
  <c r="AX94" i="1"/>
  <c r="J39" i="4" l="1"/>
  <c r="AG94" i="1"/>
  <c r="AV94" i="1"/>
  <c r="AK29" i="1" s="1"/>
  <c r="AK26" i="1" l="1"/>
  <c r="AK35" i="1"/>
  <c r="AT94" i="1"/>
  <c r="AN94" i="1" l="1"/>
</calcChain>
</file>

<file path=xl/sharedStrings.xml><?xml version="1.0" encoding="utf-8"?>
<sst xmlns="http://schemas.openxmlformats.org/spreadsheetml/2006/main" count="2873" uniqueCount="469">
  <si>
    <t>Export Komplet</t>
  </si>
  <si>
    <t/>
  </si>
  <si>
    <t>2.0</t>
  </si>
  <si>
    <t>ZAMOK</t>
  </si>
  <si>
    <t>False</t>
  </si>
  <si>
    <t>{6c6e4c8c-4f56-4940-8c1f-ccfeb73df1a3}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</si>
  <si>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</si>
  <si>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</si>
  <si>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</si>
  <si>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</si>
  <si>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</si>
  <si>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</si>
  <si>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</si>
  <si>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</si>
  <si>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63520139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</si>
  <si>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</si>
  <si>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</si>
  <si>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kolejnic v úseku Ostrava Vítkovice - Odbočka Odra.</t>
  </si>
  <si>
    <t>KSO:</t>
  </si>
  <si>
    <t>CC-CZ:</t>
  </si>
  <si>
    <t>Místo:</t>
  </si>
  <si>
    <t>PS Ostrava - Svinov</t>
  </si>
  <si>
    <t>Datum:</t>
  </si>
  <si>
    <t>16. 4. 2020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</si>
  <si>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</si>
  <si>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</si>
  <si>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</si>
  <si>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</si>
  <si>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</si>
  <si>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</si>
  <si>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</si>
  <si>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</si>
  <si>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</si>
  <si>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</si>
  <si>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</si>
  <si>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</si>
  <si>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</si>
  <si>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</si>
  <si>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</si>
  <si>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</si>
  <si>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</si>
  <si>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</si>
  <si>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</si>
  <si>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</si>
  <si>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</si>
  <si>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</si>
  <si>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</si>
  <si>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</si>
  <si>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</si>
  <si>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</si>
  <si>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</si>
  <si>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</si>
  <si>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</si>
  <si>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</si>
  <si>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</si>
  <si>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</si>
  <si>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</si>
  <si>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</si>
  <si>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</si>
  <si>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</si>
  <si>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</si>
  <si>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</si>
  <si>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</si>
  <si>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</si>
  <si>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</si>
  <si>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</si>
  <si>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</si>
  <si>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</si>
  <si>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</si>
  <si>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</si>
  <si>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</si>
  <si>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</si>
  <si>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</si>
  <si>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</si>
  <si>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</si>
  <si>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</si>
  <si>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</si>
  <si>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</si>
  <si>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</si>
  <si>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</si>
  <si>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</si>
  <si>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</si>
  <si>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</si>
  <si>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Výměna kolejnic TK1 Ostrava Vítkovice - Odbočka Odra</t>
  </si>
  <si>
    <t>STA</t>
  </si>
  <si>
    <t>1</t>
  </si>
  <si>
    <t>{97ec1a9a-e487-46b9-bdb3-820db0b0329d}</t>
  </si>
  <si>
    <t>2</t>
  </si>
  <si>
    <t>SO 02</t>
  </si>
  <si>
    <t xml:space="preserve">Výměna kolejnic SK2 Ostrava Vítkovice </t>
  </si>
  <si>
    <t>{7cdf73a7-c557-4e3f-a9d1-6e668484766c}</t>
  </si>
  <si>
    <t>SO 03</t>
  </si>
  <si>
    <t>Oprava povrchu nástupiště č. 2 Ostrava Vítkovice</t>
  </si>
  <si>
    <t>{5bfe2035-e744-45a3-bf9c-cc894b4794d0}</t>
  </si>
  <si>
    <t>VON</t>
  </si>
  <si>
    <t>{b8cddcb9-2892-4b6e-abff-9a27dd09dd1b}</t>
  </si>
  <si>
    <t>KRYCÍ LIST SOUPISU PRACÍ</t>
  </si>
  <si>
    <t>Objekt:</t>
  </si>
  <si>
    <t>SO 01 - Výměna kolejnic TK1 Ostrava Vítkovice - Odbočka Odra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</si>
  <si>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</si>
  <si>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</si>
  <si>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</si>
  <si>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</si>
  <si>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</si>
  <si>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</si>
  <si>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</si>
  <si>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</si>
  <si>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</si>
  <si>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</si>
  <si>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</si>
  <si>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</si>
  <si>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</si>
  <si>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</si>
  <si>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</si>
  <si>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</si>
  <si>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</si>
  <si>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</si>
  <si>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</si>
  <si>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</si>
  <si>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</si>
  <si>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</si>
  <si>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</si>
  <si>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</si>
  <si>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</si>
  <si>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</si>
  <si>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</si>
  <si>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5907050120</t>
  </si>
  <si>
    <t>Dělení kolejnic kyslíkem tv. S49</t>
  </si>
  <si>
    <t>kus</t>
  </si>
  <si>
    <t>Sborník UOŽI 01 2020</t>
  </si>
  <si>
    <t>4</t>
  </si>
  <si>
    <t>-1201806969</t>
  </si>
  <si>
    <t>PP</t>
  </si>
  <si>
    <t>Dělení kolejnic kyslíkem tv. S49. Poznámka: 1. V cenách jsou započteny náklady na manipulaci, podložení, označení a provedení řezu kolejnice.</t>
  </si>
  <si>
    <t>P</t>
  </si>
  <si>
    <t>Poznámka k položce:_x000D_
Řez=kus</t>
  </si>
  <si>
    <t>5907025415</t>
  </si>
  <si>
    <t>Výměna kolejnicových pásů současně s výměnou kompletů a pryžové podložky tv. S49 rozdělení "d"</t>
  </si>
  <si>
    <t>m</t>
  </si>
  <si>
    <t>1712503370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</si>
  <si>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</si>
  <si>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</t>
  </si>
  <si>
    <t>5908053160</t>
  </si>
  <si>
    <t>Výměna drobného kolejiva šroub svěrkový tv. RS</t>
  </si>
  <si>
    <t>278093461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</si>
  <si>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</si>
  <si>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5907010080</t>
  </si>
  <si>
    <t>Výměna LISŮ tv. S49 rozdělení "d"</t>
  </si>
  <si>
    <t>1578774857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</si>
  <si>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</si>
  <si>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</si>
  <si>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VV</t>
  </si>
  <si>
    <t>8*3,60+2*5,00</t>
  </si>
  <si>
    <t>5910015020</t>
  </si>
  <si>
    <t>Odtavovací stykové svařování mobilní svářečkou kolejnic nových délky do 150 m tv. S49</t>
  </si>
  <si>
    <t>svar</t>
  </si>
  <si>
    <t>-1364641467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</si>
  <si>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</si>
  <si>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6</t>
  </si>
  <si>
    <t>5910015120</t>
  </si>
  <si>
    <t>Odtavovací stykové svařování mobilní svářečkou kolejnic nových délky přes 150 m tv. S49</t>
  </si>
  <si>
    <t>1134637830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</si>
  <si>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</si>
  <si>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7</t>
  </si>
  <si>
    <t>5910020030</t>
  </si>
  <si>
    <t>Svařování kolejnic termitem plný předehřev standardní spára svar sériový tv. S49</t>
  </si>
  <si>
    <t>-1329133551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</si>
  <si>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</si>
  <si>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</t>
  </si>
  <si>
    <t>5910040220</t>
  </si>
  <si>
    <t>Umožnění volné dilatace kolejnice bez demontáže nebo montáže upevňovadel s osazením a odstraněním kluzných podložek rozdělení pražců "d"</t>
  </si>
  <si>
    <t>-1406606913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</si>
  <si>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</si>
  <si>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3036,00*2</t>
  </si>
  <si>
    <t>9</t>
  </si>
  <si>
    <t>5910045020</t>
  </si>
  <si>
    <t>Zajištění polohy kolejnice bočními válečkovými opěrkami rozdělení pražců "d"</t>
  </si>
  <si>
    <t>-790625281</t>
  </si>
  <si>
    <t>Zajištění polohy kolejnice bočními válečkovými opěrkami rozdělení pražců "d". Poznámka: 1. V cenách jsou započteny náklady na montáž a demontáž bočních opěrek v oblouku o malém poloměru.</t>
  </si>
  <si>
    <t>906,00*2</t>
  </si>
  <si>
    <t>10</t>
  </si>
  <si>
    <t>5910035030</t>
  </si>
  <si>
    <t>Dosažení dovolené upínací teploty v BK prodloužením kolejnicového pásu v koleji tv. S49</t>
  </si>
  <si>
    <t>546627077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</si>
  <si>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</si>
  <si>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11</t>
  </si>
  <si>
    <t>7497371630</t>
  </si>
  <si>
    <t>Demontáže zařízení trakčního vedení svodu propojení nebo ukolejnění na elektrizovaných tratích nebo v kolejových obvodech</t>
  </si>
  <si>
    <t>-450730166</t>
  </si>
  <si>
    <t>Demontáže zařízení trakčního vedení svodu propojení nebo ukolejnění na elektrizovaných tratích nebo v kolejových obvodech - demontáž stávajícího zařízení se všemi pomocnými doplňujícími úpravami</t>
  </si>
  <si>
    <t>12</t>
  </si>
  <si>
    <t>7497351560</t>
  </si>
  <si>
    <t>Montáž přímého ukolejnění na elektrizovaných tratích nebo v kolejových obvodech</t>
  </si>
  <si>
    <t>-492699947</t>
  </si>
  <si>
    <t>13</t>
  </si>
  <si>
    <t>5909032020</t>
  </si>
  <si>
    <t>Přesná úprava GPK koleje směrové a výškové uspořádání pražce betonové</t>
  </si>
  <si>
    <t>km</t>
  </si>
  <si>
    <t>-577773638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</si>
  <si>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</si>
  <si>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</si>
  <si>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14</t>
  </si>
  <si>
    <t>5905105030</t>
  </si>
  <si>
    <t>Doplnění KL kamenivem souvisle strojně v koleji</t>
  </si>
  <si>
    <t>m3</t>
  </si>
  <si>
    <t>1231499739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</si>
  <si>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</si>
  <si>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5905110010</t>
  </si>
  <si>
    <t>Snížení KL pod patou kolejnice v koleji</t>
  </si>
  <si>
    <t>-151753847</t>
  </si>
  <si>
    <t>Snížení KL pod patou kolejnice v koleji. Poznámka: 1. V cenách jsou započteny náklady na snížení KL pod patou kolejnice ručně vidlemi. 2. V cenách nejsou obsaženy náklady na doplnění a dodávku kameniva.</t>
  </si>
  <si>
    <t>16</t>
  </si>
  <si>
    <t>7592007120</t>
  </si>
  <si>
    <t>Demontáž informačního bodu MIB 6</t>
  </si>
  <si>
    <t>1604930297</t>
  </si>
  <si>
    <t>17</t>
  </si>
  <si>
    <t>7592005120</t>
  </si>
  <si>
    <t>Montáž informačního bodu MIB 6</t>
  </si>
  <si>
    <t>74051673</t>
  </si>
  <si>
    <t>Montáž informačního bodu MIB 6 - uložení a připevnění na určené místo, seřízení, přezkoušení</t>
  </si>
  <si>
    <t>18</t>
  </si>
  <si>
    <t>7592007162</t>
  </si>
  <si>
    <t>Demontáž balízy upevněné pomocí systému Vortok</t>
  </si>
  <si>
    <t>-1170255684</t>
  </si>
  <si>
    <t>19</t>
  </si>
  <si>
    <t>7592005162</t>
  </si>
  <si>
    <t>Montáž balízy do kolejiště pomocí systému Vortok</t>
  </si>
  <si>
    <t>-1013370945</t>
  </si>
  <si>
    <t>20</t>
  </si>
  <si>
    <t>M</t>
  </si>
  <si>
    <t>5957134010</t>
  </si>
  <si>
    <t>Lepený izolovaný styk tv. S49 s tepelně zpracovanou hlavou délky 3,60 m</t>
  </si>
  <si>
    <t>393318695</t>
  </si>
  <si>
    <t>5957134080</t>
  </si>
  <si>
    <t>Lepený izolovaný styk tv. S49 s tepelně zpracovanou hlavou délky 5,00 m</t>
  </si>
  <si>
    <t>-1304464142</t>
  </si>
  <si>
    <t>22</t>
  </si>
  <si>
    <t>5958158005</t>
  </si>
  <si>
    <t>Podložka pryžová pod patu kolejnice S49  183/126/6</t>
  </si>
  <si>
    <t>-16118676</t>
  </si>
  <si>
    <t>23</t>
  </si>
  <si>
    <t>5958134040</t>
  </si>
  <si>
    <t>Součásti upevňovací kroužek pružný dvojitý Fe 6</t>
  </si>
  <si>
    <t>462115129</t>
  </si>
  <si>
    <t>24</t>
  </si>
  <si>
    <t>5958134044</t>
  </si>
  <si>
    <t>Součásti upevňovací šroub svěrkový RS 1 (M24x80)</t>
  </si>
  <si>
    <t>-1251090770</t>
  </si>
  <si>
    <t>25</t>
  </si>
  <si>
    <t>5958134115</t>
  </si>
  <si>
    <t>Součásti upevňovací matice M24</t>
  </si>
  <si>
    <t>-1414513675</t>
  </si>
  <si>
    <t>26</t>
  </si>
  <si>
    <t>5955101000</t>
  </si>
  <si>
    <t>Kamenivo drcené štěrk frakce 31,5/63 třídy BI</t>
  </si>
  <si>
    <t>t</t>
  </si>
  <si>
    <t>-1742155977</t>
  </si>
  <si>
    <t>35,000*1,70</t>
  </si>
  <si>
    <t>OST</t>
  </si>
  <si>
    <t>Ostatní</t>
  </si>
  <si>
    <t>27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</si>
  <si>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</si>
  <si>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</si>
  <si>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512</t>
  </si>
  <si>
    <t>1341497067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</si>
  <si>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</si>
  <si>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299,896"kolejnicové pásy - nové</t>
  </si>
  <si>
    <t>28</t>
  </si>
  <si>
    <t>9909000400</t>
  </si>
  <si>
    <t>Poplatek za likvidaci plastových součástí</t>
  </si>
  <si>
    <t>-729388711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</si>
  <si>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</si>
  <si>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29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</si>
  <si>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</si>
  <si>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</si>
  <si>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2055369567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</si>
  <si>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</si>
  <si>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</si>
  <si>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>1"pryžové podložky - odpad - 1,792 t</t>
  </si>
  <si>
    <t>30</t>
  </si>
  <si>
    <t>9902400900</t>
  </si>
  <si>
    <t>Doprava jednosměrná (např. nakupovaného materiálu) mechanizací o nosnosti přes 3,5 t objemnějšího kusového materiálu (prefabrikátů, stožárů, výhybek, rozvaděčů, vybouraných hmot atd.) do 200 km</t>
  </si>
  <si>
    <t>236333040</t>
  </si>
  <si>
    <t>Doprava jednosměrná (např. nakupovaného materiálu)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</si>
  <si>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2,383"LISy</t>
  </si>
  <si>
    <t>31</t>
  </si>
  <si>
    <t>9902300500</t>
  </si>
  <si>
    <t>Doprava jednosměrná (např. nakupovaného materiálu) mechanizací o nosnosti přes 3,5 t sypanin (kameniva, písku, suti, dlažebních kostek, atd.) do 60 km</t>
  </si>
  <si>
    <t>-777450831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</si>
  <si>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</si>
  <si>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59,500"štěrk</t>
  </si>
  <si>
    <t>32</t>
  </si>
  <si>
    <t>9902300800</t>
  </si>
  <si>
    <t>Doprava jednosměrná (např. nakupovaného materiálu) mechanizací o nosnosti přes 3,5 t sypanin (kameniva, písku, suti, dlažebních kostek, atd.) do 150 km</t>
  </si>
  <si>
    <t>168519982</t>
  </si>
  <si>
    <t>Doprava jednosměrná (např. nakupovaného materiálu) mechanizací o nosnosti přes 3,5 t sypanin (kameniva, písku, suti, dlažebních kostek,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</si>
  <si>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3,776"svrškový materiál</t>
  </si>
  <si>
    <t>33</t>
  </si>
  <si>
    <t>9902900200</t>
  </si>
  <si>
    <t>Naložení objemnějšího kusového materiálu, vybouraných hmot</t>
  </si>
  <si>
    <t>-560610484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</si>
  <si>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</si>
  <si>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299,896+2,383"kolejnicové pásy, LISy - výzisk</t>
  </si>
  <si>
    <t>34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</si>
  <si>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</si>
  <si>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</si>
  <si>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102692828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</si>
  <si>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</si>
  <si>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</si>
  <si>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35</t>
  </si>
  <si>
    <t>9903200100</t>
  </si>
  <si>
    <t>Přeprava mechanizace na místo prováděných prací o hmotnosti přes 12 t přes 50 do 100 km</t>
  </si>
  <si>
    <t>2041283628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</si>
  <si>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</si>
  <si>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4"ASP, PUŠL, JEŘÁB, MOBILNÍ SVAŘOVNA</t>
  </si>
  <si>
    <t xml:space="preserve">SO 02 - Výměna kolejnic SK2 Ostrava Vítkovice </t>
  </si>
  <si>
    <t>1517321636</t>
  </si>
  <si>
    <t>1018001488</t>
  </si>
  <si>
    <t>-265570407</t>
  </si>
  <si>
    <t>466619316</t>
  </si>
  <si>
    <t>2*3,60</t>
  </si>
  <si>
    <t>-2032735314</t>
  </si>
  <si>
    <t>-1418923704</t>
  </si>
  <si>
    <t>1845458927</t>
  </si>
  <si>
    <t>858403775</t>
  </si>
  <si>
    <t>853,00*2</t>
  </si>
  <si>
    <t>1003587562</t>
  </si>
  <si>
    <t>236,00*2</t>
  </si>
  <si>
    <t>-244736119</t>
  </si>
  <si>
    <t>-425558121</t>
  </si>
  <si>
    <t>-851068827</t>
  </si>
  <si>
    <t>-1604377831</t>
  </si>
  <si>
    <t>1145115015</t>
  </si>
  <si>
    <t>-1351894157</t>
  </si>
  <si>
    <t>-704776934</t>
  </si>
  <si>
    <t>-691834244</t>
  </si>
  <si>
    <t>1334188912</t>
  </si>
  <si>
    <t>1468163527</t>
  </si>
  <si>
    <t>-225055062</t>
  </si>
  <si>
    <t>1440342520</t>
  </si>
  <si>
    <t>70,000*1,70</t>
  </si>
  <si>
    <t>169983412</t>
  </si>
  <si>
    <t>85,198"kolejnicové pásy - nové</t>
  </si>
  <si>
    <t>-1420518320</t>
  </si>
  <si>
    <t>1425469750</t>
  </si>
  <si>
    <t>1"pryžové podložky - odpad - 0,504 t</t>
  </si>
  <si>
    <t>9902401000</t>
  </si>
  <si>
    <t>Doprava jednosměrná (např. nakupovaného materiálu) mechanizací o nosnosti přes 3,5 t objemnějšího kusového materiálu (prefabrikátů, stožárů, výhybek, rozvaděčů, vybouraných hmot atd.) do 250 km</t>
  </si>
  <si>
    <t>-2010733036</t>
  </si>
  <si>
    <t>Doprava jednosměrná (např. nakupovaného materiálu) mechanizací o nosnosti přes 3,5 t objemnějšího kusového materiálu (prefabrikátů, stožárů, výhybek, rozvaděčů, vybouraných hmot atd.) do 250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</si>
  <si>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0,449"LISy</t>
  </si>
  <si>
    <t>-88039634</t>
  </si>
  <si>
    <t>119,000"štěrk</t>
  </si>
  <si>
    <t>1152261090</t>
  </si>
  <si>
    <t>1,072"svrškový materiál</t>
  </si>
  <si>
    <t>549124277</t>
  </si>
  <si>
    <t>85,198+0,449"kolejnicové pásy, LISy - výzisk</t>
  </si>
  <si>
    <t>-1049690416</t>
  </si>
  <si>
    <t>-1828491381</t>
  </si>
  <si>
    <t>SO 03 - Oprava povrchu nástupiště č. 2 Ostrava Vítkovice</t>
  </si>
  <si>
    <t>5913280020</t>
  </si>
  <si>
    <t>Demontáž dílů komunikace z betonových dlaždic uložení v betonu</t>
  </si>
  <si>
    <t>m2</t>
  </si>
  <si>
    <t>1224487786</t>
  </si>
  <si>
    <t>Demontáž dílů komunikace z betonových dlaždic uložení v betonu. Poznámka: 1. V cenách jsou započteny náklady na odstranění dlažby nebo obrubníku a naložení na dopravní prostředek.</t>
  </si>
  <si>
    <t>308,00*1,20+308,00*1,20</t>
  </si>
  <si>
    <t>10,20*4,20+5,00*15,00+10,00*10,20</t>
  </si>
  <si>
    <t>90,00</t>
  </si>
  <si>
    <t>Součet</t>
  </si>
  <si>
    <t>R1</t>
  </si>
  <si>
    <t xml:space="preserve">Odstranění podkladu z betonu prostého tl 100 mm </t>
  </si>
  <si>
    <t>-68992818</t>
  </si>
  <si>
    <t>5915020010</t>
  </si>
  <si>
    <t>Povrchová úprava plochy železničního spodku</t>
  </si>
  <si>
    <t>-1129122520</t>
  </si>
  <si>
    <t>Povrchová úprava plochy železničního spodku. Poznámka: 1. V cenách jsou započteny náklady na urovnání a úpravu ploch nebo skládek výzisku kameniva a zeminy s jejich případnou rekultivací.</t>
  </si>
  <si>
    <t>5913285025</t>
  </si>
  <si>
    <t>Montáž dílů komunikace z betonových dlaždic uložení v podsypu</t>
  </si>
  <si>
    <t>1903714823</t>
  </si>
  <si>
    <t>Montáž dílů komunikace z betonových dlaždic uložení v podsypu. Poznámka: 1. V cenách jsou započteny náklady na osazení dlažby nebo obrubníku. 2. V cenách nejsou obsaženy náklady na dodávku materiálu.</t>
  </si>
  <si>
    <t>5964153005</t>
  </si>
  <si>
    <t>Dlaždice betonová 30x30</t>
  </si>
  <si>
    <t>671764001</t>
  </si>
  <si>
    <t>5955101025</t>
  </si>
  <si>
    <t>Kamenivo drcené drť frakce 4/8</t>
  </si>
  <si>
    <t>937115910</t>
  </si>
  <si>
    <t>104,904*1,60</t>
  </si>
  <si>
    <t>5914110110</t>
  </si>
  <si>
    <t>Oprava nástupiště z prefabrikátů tvárnice Tischer</t>
  </si>
  <si>
    <t>1021644567</t>
  </si>
  <si>
    <t>Oprava nástupiště z prefabrikátů tvárnice Tischer. Poznámka: 1. V cenách jsou započteny náklady na manipulaci a naložení výzisku kameniva na dopravní prostředek. 2. V cenách nejsou obsaženy náklady na dodávku materiálu.</t>
  </si>
  <si>
    <t>5964161015</t>
  </si>
  <si>
    <t>Beton lehce zhutnitelný C 20/25;XC2 vyhovuje i XC1 F5 2 365 2 862</t>
  </si>
  <si>
    <t>-988991086</t>
  </si>
  <si>
    <t>616*0,0018</t>
  </si>
  <si>
    <t>R2</t>
  </si>
  <si>
    <t>Montáž výplňové desky D3</t>
  </si>
  <si>
    <t>1461430787</t>
  </si>
  <si>
    <t xml:space="preserve">Montáž výplňové desky D3. Poznámka: 1. V cenách jsou započteny náklady na montáž desky, odtěžení zeminy, úpravu plochy, zásyp se zhutněním podle vzorového listu. 2. V cenách nejsou obsaženy náklady na dodávku materiálu.
</t>
  </si>
  <si>
    <t>5964147105</t>
  </si>
  <si>
    <t>Nástupištní díly výplňová deska D3</t>
  </si>
  <si>
    <t>175882771</t>
  </si>
  <si>
    <t>9909000500</t>
  </si>
  <si>
    <t>Poplatek uložení odpadu betonových prefabrikátů</t>
  </si>
  <si>
    <t>845569895</t>
  </si>
  <si>
    <t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</si>
  <si>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60,902"dlaždice</t>
  </si>
  <si>
    <t>(1049,040*0,10)*2,40"beton. podklad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</si>
  <si>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</si>
  <si>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</si>
  <si>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914570831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</si>
  <si>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</si>
  <si>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312,672"dlaždice, beton - odpad</t>
  </si>
  <si>
    <t>9902300100</t>
  </si>
  <si>
    <t>Doprava jednosměrná (např. nakupovaného materiálu) mechanizací o nosnosti přes 3,5 t sypanin (kameniva, písku, suti, dlažebních kostek, atd.) do 10 km</t>
  </si>
  <si>
    <t>1653926442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</si>
  <si>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</si>
  <si>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60,902+167,846+2,694"dlaždice, drť, beton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</si>
  <si>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</si>
  <si>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</si>
  <si>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-955537460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</si>
  <si>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</si>
  <si>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9,400"výplňové desky D3</t>
  </si>
  <si>
    <t>9903100100</t>
  </si>
  <si>
    <t>Přeprava mechanizace na místo prováděných prací o hmotnosti do 12 t přes 50 do 100 km</t>
  </si>
  <si>
    <t>-217554537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</si>
  <si>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</si>
  <si>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1"dvoucestné rypadlo</t>
  </si>
  <si>
    <t>VON - Výměna kolejnic v úseku Ostrava Vítkovice - Odbočka Odra.</t>
  </si>
  <si>
    <t>VRN - Vedlejší rozpočtové náklady</t>
  </si>
  <si>
    <t>VRN</t>
  </si>
  <si>
    <t>Vedlejší rozpočtové náklady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</si>
  <si>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</si>
  <si>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</si>
  <si>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</si>
  <si>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984239789</t>
  </si>
  <si>
    <t>Poznámka k položce:_x000D_
Základna pro výpočet - ZRN</t>
  </si>
  <si>
    <t>022111011</t>
  </si>
  <si>
    <t>Geodetické práce Kontrola PPK při směrové a výškové úpravě koleje zaměřením APK trať dvoukolejná</t>
  </si>
  <si>
    <t>-1790762725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</si>
  <si>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</si>
  <si>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3,036+1,300</t>
  </si>
  <si>
    <t>033131001</t>
  </si>
  <si>
    <t>Provozní vlivy Organizační zajištění prací při zřizování a udržování BK kolejí a výhybek</t>
  </si>
  <si>
    <t>228526081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</si>
  <si>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</si>
  <si>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3036,00+853,00</t>
  </si>
  <si>
    <t>024101001</t>
  </si>
  <si>
    <t>Inženýrská činnost střežení pracovní skupiny zaměstnanců</t>
  </si>
  <si>
    <t>hod</t>
  </si>
  <si>
    <t>551100316</t>
  </si>
  <si>
    <t>Poznámka k položce:_x000D_
Základna pro výpočet - dotyčné práce</t>
  </si>
  <si>
    <t>033121011</t>
  </si>
  <si>
    <t>Provozní vlivy Rušení prací železničním provozem širá trať nebo dopravny s kolejovým rozvětvením s počtem vlaků za směnu 8,5 hod. přes 25 do 50</t>
  </si>
  <si>
    <t>55389692</t>
  </si>
  <si>
    <t>Poznámka k položce:_x000D_
SO 01 - pol.č. 1 - 19; SO 02 - pol.č. 1 - 15; SO 01 - pol.č. 1,2,3,4,7,9,10</t>
  </si>
  <si>
    <t>029101001</t>
  </si>
  <si>
    <t>Ostatní náklady Náklady na informační cedule, desky, bezpečnostní zábrany, aj.</t>
  </si>
  <si>
    <t>soubor</t>
  </si>
  <si>
    <t>1080437488</t>
  </si>
  <si>
    <t>022101001</t>
  </si>
  <si>
    <t>Geodetické práce Geodetické práce před opravou</t>
  </si>
  <si>
    <t>751062509</t>
  </si>
  <si>
    <t>022101011</t>
  </si>
  <si>
    <t>Geodetické práce Geodetické práce v průběhu opravy</t>
  </si>
  <si>
    <t>-1784382837</t>
  </si>
  <si>
    <t>022101021</t>
  </si>
  <si>
    <t>Geodetické práce Geodetické práce po ukončení opravy</t>
  </si>
  <si>
    <t>1929853789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</si>
</sst>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1"/>
      <c r="AQ5" s="21"/>
      <c r="AR5" s="19"/>
      <c r="BE5" s="26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1"/>
      <c r="AQ6" s="21"/>
      <c r="AR6" s="19"/>
      <c r="BE6" s="26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9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9"/>
      <c r="BS13" s="16" t="s">
        <v>6</v>
      </c>
    </row>
    <row r="14" spans="1:74" ht="12.75">
      <c r="B14" s="20"/>
      <c r="C14" s="21"/>
      <c r="D14" s="21"/>
      <c r="E14" s="274" t="s">
        <v>31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9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9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9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9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9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9"/>
    </row>
    <row r="23" spans="1:71" s="1" customFormat="1" ht="16.5" customHeight="1">
      <c r="B23" s="20"/>
      <c r="C23" s="21"/>
      <c r="D23" s="21"/>
      <c r="E23" s="276" t="s">
        <v>1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1"/>
      <c r="AP23" s="21"/>
      <c r="AQ23" s="21"/>
      <c r="AR23" s="19"/>
      <c r="BE23" s="26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7">
        <f>ROUND(AG94,2)</f>
        <v>0</v>
      </c>
      <c r="AL26" s="278"/>
      <c r="AM26" s="278"/>
      <c r="AN26" s="278"/>
      <c r="AO26" s="278"/>
      <c r="AP26" s="35"/>
      <c r="AQ26" s="35"/>
      <c r="AR26" s="38"/>
      <c r="BE26" s="26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9" t="s">
        <v>38</v>
      </c>
      <c r="M28" s="279"/>
      <c r="N28" s="279"/>
      <c r="O28" s="279"/>
      <c r="P28" s="279"/>
      <c r="Q28" s="35"/>
      <c r="R28" s="35"/>
      <c r="S28" s="35"/>
      <c r="T28" s="35"/>
      <c r="U28" s="35"/>
      <c r="V28" s="35"/>
      <c r="W28" s="279" t="s">
        <v>39</v>
      </c>
      <c r="X28" s="279"/>
      <c r="Y28" s="279"/>
      <c r="Z28" s="279"/>
      <c r="AA28" s="279"/>
      <c r="AB28" s="279"/>
      <c r="AC28" s="279"/>
      <c r="AD28" s="279"/>
      <c r="AE28" s="279"/>
      <c r="AF28" s="35"/>
      <c r="AG28" s="35"/>
      <c r="AH28" s="35"/>
      <c r="AI28" s="35"/>
      <c r="AJ28" s="35"/>
      <c r="AK28" s="279" t="s">
        <v>40</v>
      </c>
      <c r="AL28" s="279"/>
      <c r="AM28" s="279"/>
      <c r="AN28" s="279"/>
      <c r="AO28" s="279"/>
      <c r="AP28" s="35"/>
      <c r="AQ28" s="35"/>
      <c r="AR28" s="38"/>
      <c r="BE28" s="26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3">
        <v>0.21</v>
      </c>
      <c r="M29" s="262"/>
      <c r="N29" s="262"/>
      <c r="O29" s="262"/>
      <c r="P29" s="262"/>
      <c r="Q29" s="40"/>
      <c r="R29" s="40"/>
      <c r="S29" s="40"/>
      <c r="T29" s="40"/>
      <c r="U29" s="40"/>
      <c r="V29" s="40"/>
      <c r="W29" s="261">
        <f>ROUND(AZ94, 2)</f>
        <v>0</v>
      </c>
      <c r="X29" s="262"/>
      <c r="Y29" s="262"/>
      <c r="Z29" s="262"/>
      <c r="AA29" s="262"/>
      <c r="AB29" s="262"/>
      <c r="AC29" s="262"/>
      <c r="AD29" s="262"/>
      <c r="AE29" s="262"/>
      <c r="AF29" s="40"/>
      <c r="AG29" s="40"/>
      <c r="AH29" s="40"/>
      <c r="AI29" s="40"/>
      <c r="AJ29" s="40"/>
      <c r="AK29" s="261">
        <f>ROUND(AV94, 2)</f>
        <v>0</v>
      </c>
      <c r="AL29" s="262"/>
      <c r="AM29" s="262"/>
      <c r="AN29" s="262"/>
      <c r="AO29" s="262"/>
      <c r="AP29" s="40"/>
      <c r="AQ29" s="40"/>
      <c r="AR29" s="41"/>
      <c r="BE29" s="27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3">
        <v>0.15</v>
      </c>
      <c r="M30" s="262"/>
      <c r="N30" s="262"/>
      <c r="O30" s="262"/>
      <c r="P30" s="262"/>
      <c r="Q30" s="40"/>
      <c r="R30" s="40"/>
      <c r="S30" s="40"/>
      <c r="T30" s="40"/>
      <c r="U30" s="40"/>
      <c r="V30" s="40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40"/>
      <c r="AG30" s="40"/>
      <c r="AH30" s="40"/>
      <c r="AI30" s="40"/>
      <c r="AJ30" s="40"/>
      <c r="AK30" s="261">
        <f>ROUND(AW94, 2)</f>
        <v>0</v>
      </c>
      <c r="AL30" s="262"/>
      <c r="AM30" s="262"/>
      <c r="AN30" s="262"/>
      <c r="AO30" s="262"/>
      <c r="AP30" s="40"/>
      <c r="AQ30" s="40"/>
      <c r="AR30" s="41"/>
      <c r="BE30" s="27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3">
        <v>0.21</v>
      </c>
      <c r="M31" s="262"/>
      <c r="N31" s="262"/>
      <c r="O31" s="262"/>
      <c r="P31" s="262"/>
      <c r="Q31" s="40"/>
      <c r="R31" s="40"/>
      <c r="S31" s="40"/>
      <c r="T31" s="40"/>
      <c r="U31" s="40"/>
      <c r="V31" s="40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40"/>
      <c r="AG31" s="40"/>
      <c r="AH31" s="40"/>
      <c r="AI31" s="40"/>
      <c r="AJ31" s="40"/>
      <c r="AK31" s="261">
        <v>0</v>
      </c>
      <c r="AL31" s="262"/>
      <c r="AM31" s="262"/>
      <c r="AN31" s="262"/>
      <c r="AO31" s="262"/>
      <c r="AP31" s="40"/>
      <c r="AQ31" s="40"/>
      <c r="AR31" s="41"/>
      <c r="BE31" s="27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3">
        <v>0.15</v>
      </c>
      <c r="M32" s="262"/>
      <c r="N32" s="262"/>
      <c r="O32" s="262"/>
      <c r="P32" s="262"/>
      <c r="Q32" s="40"/>
      <c r="R32" s="40"/>
      <c r="S32" s="40"/>
      <c r="T32" s="40"/>
      <c r="U32" s="40"/>
      <c r="V32" s="40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40"/>
      <c r="AG32" s="40"/>
      <c r="AH32" s="40"/>
      <c r="AI32" s="40"/>
      <c r="AJ32" s="40"/>
      <c r="AK32" s="261">
        <v>0</v>
      </c>
      <c r="AL32" s="262"/>
      <c r="AM32" s="262"/>
      <c r="AN32" s="262"/>
      <c r="AO32" s="262"/>
      <c r="AP32" s="40"/>
      <c r="AQ32" s="40"/>
      <c r="AR32" s="41"/>
      <c r="BE32" s="27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3">
        <v>0</v>
      </c>
      <c r="M33" s="262"/>
      <c r="N33" s="262"/>
      <c r="O33" s="262"/>
      <c r="P33" s="262"/>
      <c r="Q33" s="40"/>
      <c r="R33" s="40"/>
      <c r="S33" s="40"/>
      <c r="T33" s="40"/>
      <c r="U33" s="40"/>
      <c r="V33" s="40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40"/>
      <c r="AG33" s="40"/>
      <c r="AH33" s="40"/>
      <c r="AI33" s="40"/>
      <c r="AJ33" s="40"/>
      <c r="AK33" s="261">
        <v>0</v>
      </c>
      <c r="AL33" s="262"/>
      <c r="AM33" s="262"/>
      <c r="AN33" s="262"/>
      <c r="AO33" s="262"/>
      <c r="AP33" s="40"/>
      <c r="AQ33" s="40"/>
      <c r="AR33" s="41"/>
      <c r="BE33" s="27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9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67" t="s">
        <v>49</v>
      </c>
      <c r="Y35" s="265"/>
      <c r="Z35" s="265"/>
      <c r="AA35" s="265"/>
      <c r="AB35" s="265"/>
      <c r="AC35" s="44"/>
      <c r="AD35" s="44"/>
      <c r="AE35" s="44"/>
      <c r="AF35" s="44"/>
      <c r="AG35" s="44"/>
      <c r="AH35" s="44"/>
      <c r="AI35" s="44"/>
      <c r="AJ35" s="44"/>
      <c r="AK35" s="264">
        <f>SUM(AK26:AK33)</f>
        <v>0</v>
      </c>
      <c r="AL35" s="265"/>
      <c r="AM35" s="265"/>
      <c r="AN35" s="265"/>
      <c r="AO35" s="26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63520139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90" t="str">
        <f>K6</f>
        <v>Výměna kolejnic v úseku Ostrava Vítkovice - Odbočka Odra.</v>
      </c>
      <c r="M85" s="291"/>
      <c r="N85" s="291"/>
      <c r="O85" s="291"/>
      <c r="P85" s="291"/>
      <c r="Q85" s="291"/>
      <c r="R85" s="291"/>
      <c r="S85" s="291"/>
      <c r="T85" s="291"/>
      <c r="U85" s="291"/>
      <c r="V85" s="291"/>
      <c r="W85" s="291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Ostrava - Svinov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92" t="str">
        <f>IF(AN8= "","",AN8)</f>
        <v>16. 4. 2020</v>
      </c>
      <c r="AN87" s="29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93" t="str">
        <f>IF(E17="","",E17)</f>
        <v xml:space="preserve"> </v>
      </c>
      <c r="AN89" s="294"/>
      <c r="AO89" s="294"/>
      <c r="AP89" s="294"/>
      <c r="AQ89" s="35"/>
      <c r="AR89" s="38"/>
      <c r="AS89" s="295" t="s">
        <v>57</v>
      </c>
      <c r="AT89" s="29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93" t="str">
        <f>IF(E20="","",E20)</f>
        <v xml:space="preserve"> </v>
      </c>
      <c r="AN90" s="294"/>
      <c r="AO90" s="294"/>
      <c r="AP90" s="294"/>
      <c r="AQ90" s="35"/>
      <c r="AR90" s="38"/>
      <c r="AS90" s="297"/>
      <c r="AT90" s="29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9"/>
      <c r="AT91" s="30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5" t="s">
        <v>58</v>
      </c>
      <c r="D92" s="286"/>
      <c r="E92" s="286"/>
      <c r="F92" s="286"/>
      <c r="G92" s="286"/>
      <c r="H92" s="72"/>
      <c r="I92" s="288" t="s">
        <v>59</v>
      </c>
      <c r="J92" s="286"/>
      <c r="K92" s="286"/>
      <c r="L92" s="286"/>
      <c r="M92" s="286"/>
      <c r="N92" s="286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6"/>
      <c r="AA92" s="286"/>
      <c r="AB92" s="286"/>
      <c r="AC92" s="286"/>
      <c r="AD92" s="286"/>
      <c r="AE92" s="286"/>
      <c r="AF92" s="286"/>
      <c r="AG92" s="287" t="s">
        <v>60</v>
      </c>
      <c r="AH92" s="286"/>
      <c r="AI92" s="286"/>
      <c r="AJ92" s="286"/>
      <c r="AK92" s="286"/>
      <c r="AL92" s="286"/>
      <c r="AM92" s="286"/>
      <c r="AN92" s="288" t="s">
        <v>61</v>
      </c>
      <c r="AO92" s="286"/>
      <c r="AP92" s="289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3">
        <f>ROUND(SUM(AG95:AG98),2)</f>
        <v>0</v>
      </c>
      <c r="AH94" s="283"/>
      <c r="AI94" s="283"/>
      <c r="AJ94" s="283"/>
      <c r="AK94" s="283"/>
      <c r="AL94" s="283"/>
      <c r="AM94" s="283"/>
      <c r="AN94" s="284">
        <f>SUM(AG94,AT94)</f>
        <v>0</v>
      </c>
      <c r="AO94" s="284"/>
      <c r="AP94" s="284"/>
      <c r="AQ94" s="84" t="s">
        <v>1</v>
      </c>
      <c r="AR94" s="85"/>
      <c r="AS94" s="86">
        <f>ROUND(SUM(AS95:AS98),2)</f>
        <v>0</v>
      </c>
      <c r="AT94" s="87">
        <f>ROUND(SUM(AV94:AW94),2)</f>
        <v>0</v>
      </c>
      <c r="AU94" s="88">
        <f>ROUND(SUM(AU95:AU98),5)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ROUND(SUM(AZ95:AZ98),2)</f>
        <v>0</v>
      </c>
      <c r="BA94" s="87">
        <f>ROUND(SUM(BA95:BA98),2)</f>
        <v>0</v>
      </c>
      <c r="BB94" s="87">
        <f>ROUND(SUM(BB95:BB98),2)</f>
        <v>0</v>
      </c>
      <c r="BC94" s="87">
        <f>ROUND(SUM(BC95:BC98),2)</f>
        <v>0</v>
      </c>
      <c r="BD94" s="89">
        <f>ROUND(SUM(BD95:BD98),2)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.75" customHeight="1">
      <c r="A95" s="92" t="s">
        <v>81</v>
      </c>
      <c r="B95" s="93"/>
      <c r="C95" s="94"/>
      <c r="D95" s="282" t="s">
        <v>82</v>
      </c>
      <c r="E95" s="282"/>
      <c r="F95" s="282"/>
      <c r="G95" s="282"/>
      <c r="H95" s="282"/>
      <c r="I95" s="95"/>
      <c r="J95" s="282" t="s">
        <v>83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0">
        <f>'SO 01 - Výměna kolejnic T...'!J30</f>
        <v>0</v>
      </c>
      <c r="AH95" s="281"/>
      <c r="AI95" s="281"/>
      <c r="AJ95" s="281"/>
      <c r="AK95" s="281"/>
      <c r="AL95" s="281"/>
      <c r="AM95" s="281"/>
      <c r="AN95" s="280">
        <f>SUM(AG95,AT95)</f>
        <v>0</v>
      </c>
      <c r="AO95" s="281"/>
      <c r="AP95" s="281"/>
      <c r="AQ95" s="96" t="s">
        <v>84</v>
      </c>
      <c r="AR95" s="97"/>
      <c r="AS95" s="98">
        <v>0</v>
      </c>
      <c r="AT95" s="99">
        <f>ROUND(SUM(AV95:AW95),2)</f>
        <v>0</v>
      </c>
      <c r="AU95" s="100">
        <f>'SO 01 - Výměna kolejnic T...'!P119</f>
        <v>0</v>
      </c>
      <c r="AV95" s="99">
        <f>'SO 01 - Výměna kolejnic T...'!J33</f>
        <v>0</v>
      </c>
      <c r="AW95" s="99">
        <f>'SO 01 - Výměna kolejnic T...'!J34</f>
        <v>0</v>
      </c>
      <c r="AX95" s="99">
        <f>'SO 01 - Výměna kolejnic T...'!J35</f>
        <v>0</v>
      </c>
      <c r="AY95" s="99">
        <f>'SO 01 - Výměna kolejnic T...'!J36</f>
        <v>0</v>
      </c>
      <c r="AZ95" s="99">
        <f>'SO 01 - Výměna kolejnic T...'!F33</f>
        <v>0</v>
      </c>
      <c r="BA95" s="99">
        <f>'SO 01 - Výměna kolejnic T...'!F34</f>
        <v>0</v>
      </c>
      <c r="BB95" s="99">
        <f>'SO 01 - Výměna kolejnic T...'!F35</f>
        <v>0</v>
      </c>
      <c r="BC95" s="99">
        <f>'SO 01 - Výměna kolejnic T...'!F36</f>
        <v>0</v>
      </c>
      <c r="BD95" s="101">
        <f>'SO 01 - Výměna kolejnic T...'!F37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16.5" customHeight="1">
      <c r="A96" s="92" t="s">
        <v>81</v>
      </c>
      <c r="B96" s="93"/>
      <c r="C96" s="94"/>
      <c r="D96" s="282" t="s">
        <v>88</v>
      </c>
      <c r="E96" s="282"/>
      <c r="F96" s="282"/>
      <c r="G96" s="282"/>
      <c r="H96" s="282"/>
      <c r="I96" s="95"/>
      <c r="J96" s="282" t="s">
        <v>89</v>
      </c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80">
        <f>'SO 02 - Výměna kolejnic S...'!J30</f>
        <v>0</v>
      </c>
      <c r="AH96" s="281"/>
      <c r="AI96" s="281"/>
      <c r="AJ96" s="281"/>
      <c r="AK96" s="281"/>
      <c r="AL96" s="281"/>
      <c r="AM96" s="281"/>
      <c r="AN96" s="280">
        <f>SUM(AG96,AT96)</f>
        <v>0</v>
      </c>
      <c r="AO96" s="281"/>
      <c r="AP96" s="281"/>
      <c r="AQ96" s="96" t="s">
        <v>84</v>
      </c>
      <c r="AR96" s="97"/>
      <c r="AS96" s="98">
        <v>0</v>
      </c>
      <c r="AT96" s="99">
        <f>ROUND(SUM(AV96:AW96),2)</f>
        <v>0</v>
      </c>
      <c r="AU96" s="100">
        <f>'SO 02 - Výměna kolejnic S...'!P119</f>
        <v>0</v>
      </c>
      <c r="AV96" s="99">
        <f>'SO 02 - Výměna kolejnic S...'!J33</f>
        <v>0</v>
      </c>
      <c r="AW96" s="99">
        <f>'SO 02 - Výměna kolejnic S...'!J34</f>
        <v>0</v>
      </c>
      <c r="AX96" s="99">
        <f>'SO 02 - Výměna kolejnic S...'!J35</f>
        <v>0</v>
      </c>
      <c r="AY96" s="99">
        <f>'SO 02 - Výměna kolejnic S...'!J36</f>
        <v>0</v>
      </c>
      <c r="AZ96" s="99">
        <f>'SO 02 - Výměna kolejnic S...'!F33</f>
        <v>0</v>
      </c>
      <c r="BA96" s="99">
        <f>'SO 02 - Výměna kolejnic S...'!F34</f>
        <v>0</v>
      </c>
      <c r="BB96" s="99">
        <f>'SO 02 - Výměna kolejnic S...'!F35</f>
        <v>0</v>
      </c>
      <c r="BC96" s="99">
        <f>'SO 02 - Výměna kolejnic S...'!F36</f>
        <v>0</v>
      </c>
      <c r="BD96" s="101">
        <f>'SO 02 - Výměna kolejnic S...'!F37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24.75" customHeight="1">
      <c r="A97" s="92" t="s">
        <v>81</v>
      </c>
      <c r="B97" s="93"/>
      <c r="C97" s="94"/>
      <c r="D97" s="282" t="s">
        <v>91</v>
      </c>
      <c r="E97" s="282"/>
      <c r="F97" s="282"/>
      <c r="G97" s="282"/>
      <c r="H97" s="282"/>
      <c r="I97" s="95"/>
      <c r="J97" s="282" t="s">
        <v>92</v>
      </c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80">
        <f>'SO 03 - Oprava povrchu ná...'!J30</f>
        <v>0</v>
      </c>
      <c r="AH97" s="281"/>
      <c r="AI97" s="281"/>
      <c r="AJ97" s="281"/>
      <c r="AK97" s="281"/>
      <c r="AL97" s="281"/>
      <c r="AM97" s="281"/>
      <c r="AN97" s="280">
        <f>SUM(AG97,AT97)</f>
        <v>0</v>
      </c>
      <c r="AO97" s="281"/>
      <c r="AP97" s="281"/>
      <c r="AQ97" s="96" t="s">
        <v>84</v>
      </c>
      <c r="AR97" s="97"/>
      <c r="AS97" s="98">
        <v>0</v>
      </c>
      <c r="AT97" s="99">
        <f>ROUND(SUM(AV97:AW97),2)</f>
        <v>0</v>
      </c>
      <c r="AU97" s="100">
        <f>'SO 03 - Oprava povrchu ná...'!P119</f>
        <v>0</v>
      </c>
      <c r="AV97" s="99">
        <f>'SO 03 - Oprava povrchu ná...'!J33</f>
        <v>0</v>
      </c>
      <c r="AW97" s="99">
        <f>'SO 03 - Oprava povrchu ná...'!J34</f>
        <v>0</v>
      </c>
      <c r="AX97" s="99">
        <f>'SO 03 - Oprava povrchu ná...'!J35</f>
        <v>0</v>
      </c>
      <c r="AY97" s="99">
        <f>'SO 03 - Oprava povrchu ná...'!J36</f>
        <v>0</v>
      </c>
      <c r="AZ97" s="99">
        <f>'SO 03 - Oprava povrchu ná...'!F33</f>
        <v>0</v>
      </c>
      <c r="BA97" s="99">
        <f>'SO 03 - Oprava povrchu ná...'!F34</f>
        <v>0</v>
      </c>
      <c r="BB97" s="99">
        <f>'SO 03 - Oprava povrchu ná...'!F35</f>
        <v>0</v>
      </c>
      <c r="BC97" s="99">
        <f>'SO 03 - Oprava povrchu ná...'!F36</f>
        <v>0</v>
      </c>
      <c r="BD97" s="101">
        <f>'SO 03 - Oprava povrchu ná...'!F37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24.75" customHeight="1">
      <c r="A98" s="92" t="s">
        <v>81</v>
      </c>
      <c r="B98" s="93"/>
      <c r="C98" s="94"/>
      <c r="D98" s="282" t="s">
        <v>94</v>
      </c>
      <c r="E98" s="282"/>
      <c r="F98" s="282"/>
      <c r="G98" s="282"/>
      <c r="H98" s="282"/>
      <c r="I98" s="95"/>
      <c r="J98" s="282" t="s">
        <v>17</v>
      </c>
      <c r="K98" s="282"/>
      <c r="L98" s="282"/>
      <c r="M98" s="282"/>
      <c r="N98" s="282"/>
      <c r="O98" s="282"/>
      <c r="P98" s="282"/>
      <c r="Q98" s="282"/>
      <c r="R98" s="282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80">
        <f>'VON - Výměna kolejnic v ú...'!J30</f>
        <v>0</v>
      </c>
      <c r="AH98" s="281"/>
      <c r="AI98" s="281"/>
      <c r="AJ98" s="281"/>
      <c r="AK98" s="281"/>
      <c r="AL98" s="281"/>
      <c r="AM98" s="281"/>
      <c r="AN98" s="280">
        <f>SUM(AG98,AT98)</f>
        <v>0</v>
      </c>
      <c r="AO98" s="281"/>
      <c r="AP98" s="281"/>
      <c r="AQ98" s="96" t="s">
        <v>84</v>
      </c>
      <c r="AR98" s="97"/>
      <c r="AS98" s="103">
        <v>0</v>
      </c>
      <c r="AT98" s="104">
        <f>ROUND(SUM(AV98:AW98),2)</f>
        <v>0</v>
      </c>
      <c r="AU98" s="105">
        <f>'VON - Výměna kolejnic v ú...'!P117</f>
        <v>0</v>
      </c>
      <c r="AV98" s="104">
        <f>'VON - Výměna kolejnic v ú...'!J33</f>
        <v>0</v>
      </c>
      <c r="AW98" s="104">
        <f>'VON - Výměna kolejnic v ú...'!J34</f>
        <v>0</v>
      </c>
      <c r="AX98" s="104">
        <f>'VON - Výměna kolejnic v ú...'!J35</f>
        <v>0</v>
      </c>
      <c r="AY98" s="104">
        <f>'VON - Výměna kolejnic v ú...'!J36</f>
        <v>0</v>
      </c>
      <c r="AZ98" s="104">
        <f>'VON - Výměna kolejnic v ú...'!F33</f>
        <v>0</v>
      </c>
      <c r="BA98" s="104">
        <f>'VON - Výměna kolejnic v ú...'!F34</f>
        <v>0</v>
      </c>
      <c r="BB98" s="104">
        <f>'VON - Výměna kolejnic v ú...'!F35</f>
        <v>0</v>
      </c>
      <c r="BC98" s="104">
        <f>'VON - Výměna kolejnic v ú...'!F36</f>
        <v>0</v>
      </c>
      <c r="BD98" s="106">
        <f>'VON - Výměna kolejnic v ú...'!F37</f>
        <v>0</v>
      </c>
      <c r="BT98" s="102" t="s">
        <v>85</v>
      </c>
      <c r="BV98" s="102" t="s">
        <v>79</v>
      </c>
      <c r="BW98" s="102" t="s">
        <v>95</v>
      </c>
      <c r="BX98" s="102" t="s">
        <v>5</v>
      </c>
      <c r="CL98" s="102" t="s">
        <v>1</v>
      </c>
      <c r="CM98" s="102" t="s">
        <v>87</v>
      </c>
    </row>
    <row r="99" spans="1:91" s="2" customFormat="1" ht="30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  <row r="100" spans="1:9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38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</row>
  </sheetData>
  <sheetProtection algorithmName="SHA-512" hashValue="rwGwGWL4of0mAmjbIFIrso0ArCgV6gLjd6CHPWL96eTYresupk2U2xsJEXqr4+Q4vjq03QUkYvn27tHq6BUXwQ==" saltValue="MkCF5RU/F2PQEPtl2La6IUoBeNSjlwT+7UDazTqxquwJMJvYnAw9MBrcB99bv7hTetsrYjUB9VZTdRKh8Yk5EA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Výměna kolejnic T...'!C2" display="/"/>
    <hyperlink ref="A96" location="'SO 02 - Výměna kolejnic S...'!C2" display="/"/>
    <hyperlink ref="A97" location="'SO 03 - Oprava povrchu ná...'!C2" display="/"/>
    <hyperlink ref="A98" location="'VON - Výměna kolejnic v ú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Výměna kolejnic v úseku Ostrava Vítkovice - Odbočka Odra.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98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16. 4. 2020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ROUND((SUM(BE119:BE212)),  2)</f>
        <v>0</v>
      </c>
      <c r="G33" s="33"/>
      <c r="H33" s="33"/>
      <c r="I33" s="130">
        <v>0.21</v>
      </c>
      <c r="J33" s="129">
        <f>ROUND(((SUM(BE119:BE212))*I33),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ROUND((SUM(BF119:BF212)),  2)</f>
        <v>0</v>
      </c>
      <c r="G34" s="33"/>
      <c r="H34" s="33"/>
      <c r="I34" s="130">
        <v>0.15</v>
      </c>
      <c r="J34" s="129">
        <f>ROUND(((SUM(BF119:BF212))*I34),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ROUND((SUM(BG119:BG212)),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ROUND((SUM(BH119:BH212)),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ROUND((SUM(BI119:BI212)),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Výměna kolejnic v úseku Ostrava Vítkovice - Odbočka Odra.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01 - Výměna kolejnic TK1 Ostrava Vítkovice - Odbočka Odra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 - Svinov</v>
      </c>
      <c r="G89" s="35"/>
      <c r="H89" s="35"/>
      <c r="I89" s="116" t="s">
        <v>22</v>
      </c>
      <c r="J89" s="65" t="str">
        <f>IF(J12="","",J12)</f>
        <v>16. 4. 2020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100</v>
      </c>
      <c r="D94" s="156"/>
      <c r="E94" s="156"/>
      <c r="F94" s="156"/>
      <c r="G94" s="156"/>
      <c r="H94" s="156"/>
      <c r="I94" s="157"/>
      <c r="J94" s="158" t="s">
        <v>101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102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60"/>
      <c r="C97" s="161"/>
      <c r="D97" s="162" t="s">
        <v>104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105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106</v>
      </c>
      <c r="E99" s="163"/>
      <c r="F99" s="163"/>
      <c r="G99" s="163"/>
      <c r="H99" s="163"/>
      <c r="I99" s="164"/>
      <c r="J99" s="165">
        <f>J184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Výměna kolejnic v úseku Ostrava Vítkovice - Odbočka Odra.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01 - Výměna kolejnic TK1 Ostrava Vítkovice - Odbočka Odra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 - Svinov</v>
      </c>
      <c r="G113" s="35"/>
      <c r="H113" s="35"/>
      <c r="I113" s="116" t="s">
        <v>22</v>
      </c>
      <c r="J113" s="65" t="str">
        <f>IF(J12="","",J12)</f>
        <v>16. 4. 2020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108</v>
      </c>
      <c r="D118" s="177" t="s">
        <v>62</v>
      </c>
      <c r="E118" s="177" t="s">
        <v>58</v>
      </c>
      <c r="F118" s="177" t="s">
        <v>59</v>
      </c>
      <c r="G118" s="177" t="s">
        <v>109</v>
      </c>
      <c r="H118" s="177" t="s">
        <v>110</v>
      </c>
      <c r="I118" s="178" t="s">
        <v>111</v>
      </c>
      <c r="J118" s="177" t="s">
        <v>101</v>
      </c>
      <c r="K118" s="179" t="s">
        <v>112</v>
      </c>
      <c r="L118" s="180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P120+P184</f>
        <v>0</v>
      </c>
      <c r="Q119" s="78"/>
      <c r="R119" s="183">
        <f>R120+R184</f>
        <v>65.659559999999999</v>
      </c>
      <c r="S119" s="78"/>
      <c r="T119" s="184">
        <f>T120+T184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85">
        <f>BK120+BK184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120</v>
      </c>
      <c r="F120" s="189" t="s">
        <v>121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65.659559999999999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122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123</v>
      </c>
      <c r="F121" s="200" t="s">
        <v>124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SUM(P122:P183)</f>
        <v>0</v>
      </c>
      <c r="Q121" s="194"/>
      <c r="R121" s="195">
        <f>SUM(R122:R183)</f>
        <v>65.659559999999999</v>
      </c>
      <c r="S121" s="194"/>
      <c r="T121" s="196">
        <f>SUM(T122:T183)</f>
        <v>0</v>
      </c>
      <c r="AR121" s="197" t="s">
        <v>85</v>
      </c>
      <c r="AT121" s="198" t="s">
        <v>76</v>
      </c>
      <c r="AU121" s="198" t="s">
        <v>85</v>
      </c>
      <c r="AY121" s="197" t="s">
        <v>122</v>
      </c>
      <c r="BK121" s="199">
        <f>SUM(BK122:BK183)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125</v>
      </c>
      <c r="E122" s="203" t="s">
        <v>126</v>
      </c>
      <c r="F122" s="204" t="s">
        <v>127</v>
      </c>
      <c r="G122" s="205" t="s">
        <v>128</v>
      </c>
      <c r="H122" s="206">
        <v>320</v>
      </c>
      <c r="I122" s="207"/>
      <c r="J122" s="208">
        <f>ROUND(I122*H122,2)</f>
        <v>0</v>
      </c>
      <c r="K122" s="204" t="s">
        <v>129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130</v>
      </c>
      <c r="AT122" s="213" t="s">
        <v>125</v>
      </c>
      <c r="AU122" s="213" t="s">
        <v>87</v>
      </c>
      <c r="AY122" s="16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130</v>
      </c>
      <c r="BM122" s="213" t="s">
        <v>131</v>
      </c>
    </row>
    <row r="123" spans="1:65" s="2" customFormat="1" ht="19.5">
      <c r="A123" s="33"/>
      <c r="B123" s="34"/>
      <c r="C123" s="35"/>
      <c r="D123" s="215" t="s">
        <v>132</v>
      </c>
      <c r="E123" s="35"/>
      <c r="F123" s="216" t="s">
        <v>133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2" customFormat="1" ht="19.5">
      <c r="A124" s="33"/>
      <c r="B124" s="34"/>
      <c r="C124" s="35"/>
      <c r="D124" s="215" t="s">
        <v>134</v>
      </c>
      <c r="E124" s="35"/>
      <c r="F124" s="219" t="s">
        <v>135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134</v>
      </c>
      <c r="AU124" s="16" t="s">
        <v>87</v>
      </c>
    </row>
    <row r="125" spans="1:65" s="2" customFormat="1" ht="21.75" customHeight="1">
      <c r="A125" s="33"/>
      <c r="B125" s="34"/>
      <c r="C125" s="202" t="s">
        <v>87</v>
      </c>
      <c r="D125" s="202" t="s">
        <v>125</v>
      </c>
      <c r="E125" s="203" t="s">
        <v>136</v>
      </c>
      <c r="F125" s="204" t="s">
        <v>137</v>
      </c>
      <c r="G125" s="205" t="s">
        <v>138</v>
      </c>
      <c r="H125" s="206">
        <v>6072</v>
      </c>
      <c r="I125" s="207"/>
      <c r="J125" s="208">
        <f>ROUND(I125*H125,2)</f>
        <v>0</v>
      </c>
      <c r="K125" s="204" t="s">
        <v>129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130</v>
      </c>
      <c r="AT125" s="213" t="s">
        <v>125</v>
      </c>
      <c r="AU125" s="213" t="s">
        <v>87</v>
      </c>
      <c r="AY125" s="16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130</v>
      </c>
      <c r="BM125" s="213" t="s">
        <v>139</v>
      </c>
    </row>
    <row r="126" spans="1:65" s="2" customFormat="1" ht="39">
      <c r="A126" s="33"/>
      <c r="B126" s="34"/>
      <c r="C126" s="35"/>
      <c r="D126" s="215" t="s">
        <v>132</v>
      </c>
      <c r="E126" s="35"/>
      <c r="F126" s="216" t="s">
        <v>140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87</v>
      </c>
    </row>
    <row r="127" spans="1:65" s="2" customFormat="1" ht="21.75" customHeight="1">
      <c r="A127" s="33"/>
      <c r="B127" s="34"/>
      <c r="C127" s="202" t="s">
        <v>141</v>
      </c>
      <c r="D127" s="202" t="s">
        <v>125</v>
      </c>
      <c r="E127" s="203" t="s">
        <v>142</v>
      </c>
      <c r="F127" s="204" t="s">
        <v>143</v>
      </c>
      <c r="G127" s="205" t="s">
        <v>128</v>
      </c>
      <c r="H127" s="206">
        <v>300</v>
      </c>
      <c r="I127" s="207"/>
      <c r="J127" s="208">
        <f>ROUND(I127*H127,2)</f>
        <v>0</v>
      </c>
      <c r="K127" s="204" t="s">
        <v>129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130</v>
      </c>
      <c r="AT127" s="213" t="s">
        <v>125</v>
      </c>
      <c r="AU127" s="213" t="s">
        <v>87</v>
      </c>
      <c r="AY127" s="16" t="s">
        <v>122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130</v>
      </c>
      <c r="BM127" s="213" t="s">
        <v>144</v>
      </c>
    </row>
    <row r="128" spans="1:65" s="2" customFormat="1" ht="19.5">
      <c r="A128" s="33"/>
      <c r="B128" s="34"/>
      <c r="C128" s="35"/>
      <c r="D128" s="215" t="s">
        <v>132</v>
      </c>
      <c r="E128" s="35"/>
      <c r="F128" s="216" t="s">
        <v>145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132</v>
      </c>
      <c r="AU128" s="16" t="s">
        <v>87</v>
      </c>
    </row>
    <row r="129" spans="1:65" s="2" customFormat="1" ht="21.75" customHeight="1">
      <c r="A129" s="33"/>
      <c r="B129" s="34"/>
      <c r="C129" s="202" t="s">
        <v>130</v>
      </c>
      <c r="D129" s="202" t="s">
        <v>125</v>
      </c>
      <c r="E129" s="203" t="s">
        <v>146</v>
      </c>
      <c r="F129" s="204" t="s">
        <v>147</v>
      </c>
      <c r="G129" s="205" t="s">
        <v>138</v>
      </c>
      <c r="H129" s="206">
        <v>38.799999999999997</v>
      </c>
      <c r="I129" s="207"/>
      <c r="J129" s="208">
        <f>ROUND(I129*H129,2)</f>
        <v>0</v>
      </c>
      <c r="K129" s="204" t="s">
        <v>129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130</v>
      </c>
      <c r="AT129" s="213" t="s">
        <v>125</v>
      </c>
      <c r="AU129" s="213" t="s">
        <v>87</v>
      </c>
      <c r="AY129" s="16" t="s">
        <v>122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130</v>
      </c>
      <c r="BM129" s="213" t="s">
        <v>148</v>
      </c>
    </row>
    <row r="130" spans="1:65" s="2" customFormat="1" ht="29.25">
      <c r="A130" s="33"/>
      <c r="B130" s="34"/>
      <c r="C130" s="35"/>
      <c r="D130" s="215" t="s">
        <v>132</v>
      </c>
      <c r="E130" s="35"/>
      <c r="F130" s="216" t="s">
        <v>149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87</v>
      </c>
    </row>
    <row r="131" spans="1:65" s="2" customFormat="1" ht="19.5">
      <c r="A131" s="33"/>
      <c r="B131" s="34"/>
      <c r="C131" s="35"/>
      <c r="D131" s="215" t="s">
        <v>134</v>
      </c>
      <c r="E131" s="35"/>
      <c r="F131" s="219" t="s">
        <v>150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134</v>
      </c>
      <c r="AU131" s="16" t="s">
        <v>87</v>
      </c>
    </row>
    <row r="132" spans="1:65" s="13" customFormat="1">
      <c r="B132" s="220"/>
      <c r="C132" s="221"/>
      <c r="D132" s="215" t="s">
        <v>151</v>
      </c>
      <c r="E132" s="222" t="s">
        <v>1</v>
      </c>
      <c r="F132" s="223" t="s">
        <v>152</v>
      </c>
      <c r="G132" s="221"/>
      <c r="H132" s="224">
        <v>38.799999999999997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151</v>
      </c>
      <c r="AU132" s="230" t="s">
        <v>87</v>
      </c>
      <c r="AV132" s="13" t="s">
        <v>87</v>
      </c>
      <c r="AW132" s="13" t="s">
        <v>34</v>
      </c>
      <c r="AX132" s="13" t="s">
        <v>85</v>
      </c>
      <c r="AY132" s="230" t="s">
        <v>122</v>
      </c>
    </row>
    <row r="133" spans="1:65" s="2" customFormat="1" ht="21.75" customHeight="1">
      <c r="A133" s="33"/>
      <c r="B133" s="34"/>
      <c r="C133" s="202" t="s">
        <v>123</v>
      </c>
      <c r="D133" s="202" t="s">
        <v>125</v>
      </c>
      <c r="E133" s="203" t="s">
        <v>153</v>
      </c>
      <c r="F133" s="204" t="s">
        <v>154</v>
      </c>
      <c r="G133" s="205" t="s">
        <v>155</v>
      </c>
      <c r="H133" s="206">
        <v>12</v>
      </c>
      <c r="I133" s="207"/>
      <c r="J133" s="208">
        <f>ROUND(I133*H133,2)</f>
        <v>0</v>
      </c>
      <c r="K133" s="204" t="s">
        <v>129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130</v>
      </c>
      <c r="AT133" s="213" t="s">
        <v>125</v>
      </c>
      <c r="AU133" s="213" t="s">
        <v>87</v>
      </c>
      <c r="AY133" s="16" t="s">
        <v>122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130</v>
      </c>
      <c r="BM133" s="213" t="s">
        <v>156</v>
      </c>
    </row>
    <row r="134" spans="1:65" s="2" customFormat="1" ht="39">
      <c r="A134" s="33"/>
      <c r="B134" s="34"/>
      <c r="C134" s="35"/>
      <c r="D134" s="215" t="s">
        <v>132</v>
      </c>
      <c r="E134" s="35"/>
      <c r="F134" s="216" t="s">
        <v>157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87</v>
      </c>
    </row>
    <row r="135" spans="1:65" s="2" customFormat="1" ht="21.75" customHeight="1">
      <c r="A135" s="33"/>
      <c r="B135" s="34"/>
      <c r="C135" s="202" t="s">
        <v>158</v>
      </c>
      <c r="D135" s="202" t="s">
        <v>125</v>
      </c>
      <c r="E135" s="203" t="s">
        <v>159</v>
      </c>
      <c r="F135" s="204" t="s">
        <v>160</v>
      </c>
      <c r="G135" s="205" t="s">
        <v>155</v>
      </c>
      <c r="H135" s="206">
        <v>58</v>
      </c>
      <c r="I135" s="207"/>
      <c r="J135" s="208">
        <f>ROUND(I135*H135,2)</f>
        <v>0</v>
      </c>
      <c r="K135" s="204" t="s">
        <v>129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130</v>
      </c>
      <c r="AT135" s="213" t="s">
        <v>125</v>
      </c>
      <c r="AU135" s="213" t="s">
        <v>87</v>
      </c>
      <c r="AY135" s="16" t="s">
        <v>122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130</v>
      </c>
      <c r="BM135" s="213" t="s">
        <v>161</v>
      </c>
    </row>
    <row r="136" spans="1:65" s="2" customFormat="1" ht="39">
      <c r="A136" s="33"/>
      <c r="B136" s="34"/>
      <c r="C136" s="35"/>
      <c r="D136" s="215" t="s">
        <v>132</v>
      </c>
      <c r="E136" s="35"/>
      <c r="F136" s="216" t="s">
        <v>162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87</v>
      </c>
    </row>
    <row r="137" spans="1:65" s="2" customFormat="1" ht="21.75" customHeight="1">
      <c r="A137" s="33"/>
      <c r="B137" s="34"/>
      <c r="C137" s="202" t="s">
        <v>163</v>
      </c>
      <c r="D137" s="202" t="s">
        <v>125</v>
      </c>
      <c r="E137" s="203" t="s">
        <v>164</v>
      </c>
      <c r="F137" s="204" t="s">
        <v>165</v>
      </c>
      <c r="G137" s="205" t="s">
        <v>155</v>
      </c>
      <c r="H137" s="206">
        <v>32</v>
      </c>
      <c r="I137" s="207"/>
      <c r="J137" s="208">
        <f>ROUND(I137*H137,2)</f>
        <v>0</v>
      </c>
      <c r="K137" s="204" t="s">
        <v>129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130</v>
      </c>
      <c r="AT137" s="213" t="s">
        <v>125</v>
      </c>
      <c r="AU137" s="213" t="s">
        <v>87</v>
      </c>
      <c r="AY137" s="16" t="s">
        <v>122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130</v>
      </c>
      <c r="BM137" s="213" t="s">
        <v>166</v>
      </c>
    </row>
    <row r="138" spans="1:65" s="2" customFormat="1" ht="39">
      <c r="A138" s="33"/>
      <c r="B138" s="34"/>
      <c r="C138" s="35"/>
      <c r="D138" s="215" t="s">
        <v>132</v>
      </c>
      <c r="E138" s="35"/>
      <c r="F138" s="216" t="s">
        <v>167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87</v>
      </c>
    </row>
    <row r="139" spans="1:65" s="2" customFormat="1" ht="21.75" customHeight="1">
      <c r="A139" s="33"/>
      <c r="B139" s="34"/>
      <c r="C139" s="202" t="s">
        <v>168</v>
      </c>
      <c r="D139" s="202" t="s">
        <v>125</v>
      </c>
      <c r="E139" s="203" t="s">
        <v>169</v>
      </c>
      <c r="F139" s="204" t="s">
        <v>170</v>
      </c>
      <c r="G139" s="205" t="s">
        <v>138</v>
      </c>
      <c r="H139" s="206">
        <v>6072</v>
      </c>
      <c r="I139" s="207"/>
      <c r="J139" s="208">
        <f>ROUND(I139*H139,2)</f>
        <v>0</v>
      </c>
      <c r="K139" s="204" t="s">
        <v>129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130</v>
      </c>
      <c r="AT139" s="213" t="s">
        <v>125</v>
      </c>
      <c r="AU139" s="213" t="s">
        <v>87</v>
      </c>
      <c r="AY139" s="16" t="s">
        <v>122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130</v>
      </c>
      <c r="BM139" s="213" t="s">
        <v>171</v>
      </c>
    </row>
    <row r="140" spans="1:65" s="2" customFormat="1" ht="29.25">
      <c r="A140" s="33"/>
      <c r="B140" s="34"/>
      <c r="C140" s="35"/>
      <c r="D140" s="215" t="s">
        <v>132</v>
      </c>
      <c r="E140" s="35"/>
      <c r="F140" s="216" t="s">
        <v>172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87</v>
      </c>
    </row>
    <row r="141" spans="1:65" s="2" customFormat="1" ht="19.5">
      <c r="A141" s="33"/>
      <c r="B141" s="34"/>
      <c r="C141" s="35"/>
      <c r="D141" s="215" t="s">
        <v>134</v>
      </c>
      <c r="E141" s="35"/>
      <c r="F141" s="219" t="s">
        <v>150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134</v>
      </c>
      <c r="AU141" s="16" t="s">
        <v>87</v>
      </c>
    </row>
    <row r="142" spans="1:65" s="13" customFormat="1">
      <c r="B142" s="220"/>
      <c r="C142" s="221"/>
      <c r="D142" s="215" t="s">
        <v>151</v>
      </c>
      <c r="E142" s="222" t="s">
        <v>1</v>
      </c>
      <c r="F142" s="223" t="s">
        <v>173</v>
      </c>
      <c r="G142" s="221"/>
      <c r="H142" s="224">
        <v>6072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151</v>
      </c>
      <c r="AU142" s="230" t="s">
        <v>87</v>
      </c>
      <c r="AV142" s="13" t="s">
        <v>87</v>
      </c>
      <c r="AW142" s="13" t="s">
        <v>34</v>
      </c>
      <c r="AX142" s="13" t="s">
        <v>85</v>
      </c>
      <c r="AY142" s="230" t="s">
        <v>122</v>
      </c>
    </row>
    <row r="143" spans="1:65" s="2" customFormat="1" ht="21.75" customHeight="1">
      <c r="A143" s="33"/>
      <c r="B143" s="34"/>
      <c r="C143" s="202" t="s">
        <v>174</v>
      </c>
      <c r="D143" s="202" t="s">
        <v>125</v>
      </c>
      <c r="E143" s="203" t="s">
        <v>175</v>
      </c>
      <c r="F143" s="204" t="s">
        <v>176</v>
      </c>
      <c r="G143" s="205" t="s">
        <v>138</v>
      </c>
      <c r="H143" s="206">
        <v>1812</v>
      </c>
      <c r="I143" s="207"/>
      <c r="J143" s="208">
        <f>ROUND(I143*H143,2)</f>
        <v>0</v>
      </c>
      <c r="K143" s="204" t="s">
        <v>129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130</v>
      </c>
      <c r="AT143" s="213" t="s">
        <v>125</v>
      </c>
      <c r="AU143" s="213" t="s">
        <v>87</v>
      </c>
      <c r="AY143" s="16" t="s">
        <v>122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130</v>
      </c>
      <c r="BM143" s="213" t="s">
        <v>177</v>
      </c>
    </row>
    <row r="144" spans="1:65" s="2" customFormat="1" ht="19.5">
      <c r="A144" s="33"/>
      <c r="B144" s="34"/>
      <c r="C144" s="35"/>
      <c r="D144" s="215" t="s">
        <v>132</v>
      </c>
      <c r="E144" s="35"/>
      <c r="F144" s="216" t="s">
        <v>178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132</v>
      </c>
      <c r="AU144" s="16" t="s">
        <v>87</v>
      </c>
    </row>
    <row r="145" spans="1:65" s="2" customFormat="1" ht="19.5">
      <c r="A145" s="33"/>
      <c r="B145" s="34"/>
      <c r="C145" s="35"/>
      <c r="D145" s="215" t="s">
        <v>134</v>
      </c>
      <c r="E145" s="35"/>
      <c r="F145" s="219" t="s">
        <v>150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134</v>
      </c>
      <c r="AU145" s="16" t="s">
        <v>87</v>
      </c>
    </row>
    <row r="146" spans="1:65" s="13" customFormat="1">
      <c r="B146" s="220"/>
      <c r="C146" s="221"/>
      <c r="D146" s="215" t="s">
        <v>151</v>
      </c>
      <c r="E146" s="222" t="s">
        <v>1</v>
      </c>
      <c r="F146" s="223" t="s">
        <v>179</v>
      </c>
      <c r="G146" s="221"/>
      <c r="H146" s="224">
        <v>1812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151</v>
      </c>
      <c r="AU146" s="230" t="s">
        <v>87</v>
      </c>
      <c r="AV146" s="13" t="s">
        <v>87</v>
      </c>
      <c r="AW146" s="13" t="s">
        <v>34</v>
      </c>
      <c r="AX146" s="13" t="s">
        <v>85</v>
      </c>
      <c r="AY146" s="230" t="s">
        <v>122</v>
      </c>
    </row>
    <row r="147" spans="1:65" s="2" customFormat="1" ht="21.75" customHeight="1">
      <c r="A147" s="33"/>
      <c r="B147" s="34"/>
      <c r="C147" s="202" t="s">
        <v>180</v>
      </c>
      <c r="D147" s="202" t="s">
        <v>125</v>
      </c>
      <c r="E147" s="203" t="s">
        <v>181</v>
      </c>
      <c r="F147" s="204" t="s">
        <v>182</v>
      </c>
      <c r="G147" s="205" t="s">
        <v>155</v>
      </c>
      <c r="H147" s="206">
        <v>14</v>
      </c>
      <c r="I147" s="207"/>
      <c r="J147" s="208">
        <f>ROUND(I147*H147,2)</f>
        <v>0</v>
      </c>
      <c r="K147" s="204" t="s">
        <v>129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130</v>
      </c>
      <c r="AT147" s="213" t="s">
        <v>125</v>
      </c>
      <c r="AU147" s="213" t="s">
        <v>87</v>
      </c>
      <c r="AY147" s="16" t="s">
        <v>122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130</v>
      </c>
      <c r="BM147" s="213" t="s">
        <v>183</v>
      </c>
    </row>
    <row r="148" spans="1:65" s="2" customFormat="1" ht="29.25">
      <c r="A148" s="33"/>
      <c r="B148" s="34"/>
      <c r="C148" s="35"/>
      <c r="D148" s="215" t="s">
        <v>132</v>
      </c>
      <c r="E148" s="35"/>
      <c r="F148" s="216" t="s">
        <v>184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87</v>
      </c>
    </row>
    <row r="149" spans="1:65" s="2" customFormat="1" ht="21.75" customHeight="1">
      <c r="A149" s="33"/>
      <c r="B149" s="34"/>
      <c r="C149" s="202" t="s">
        <v>185</v>
      </c>
      <c r="D149" s="202" t="s">
        <v>125</v>
      </c>
      <c r="E149" s="203" t="s">
        <v>186</v>
      </c>
      <c r="F149" s="204" t="s">
        <v>187</v>
      </c>
      <c r="G149" s="205" t="s">
        <v>128</v>
      </c>
      <c r="H149" s="206">
        <v>58</v>
      </c>
      <c r="I149" s="207"/>
      <c r="J149" s="208">
        <f>ROUND(I149*H149,2)</f>
        <v>0</v>
      </c>
      <c r="K149" s="204" t="s">
        <v>129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130</v>
      </c>
      <c r="AT149" s="213" t="s">
        <v>125</v>
      </c>
      <c r="AU149" s="213" t="s">
        <v>87</v>
      </c>
      <c r="AY149" s="16" t="s">
        <v>122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130</v>
      </c>
      <c r="BM149" s="213" t="s">
        <v>188</v>
      </c>
    </row>
    <row r="150" spans="1:65" s="2" customFormat="1" ht="19.5">
      <c r="A150" s="33"/>
      <c r="B150" s="34"/>
      <c r="C150" s="35"/>
      <c r="D150" s="215" t="s">
        <v>132</v>
      </c>
      <c r="E150" s="35"/>
      <c r="F150" s="216" t="s">
        <v>189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132</v>
      </c>
      <c r="AU150" s="16" t="s">
        <v>87</v>
      </c>
    </row>
    <row r="151" spans="1:65" s="2" customFormat="1" ht="21.75" customHeight="1">
      <c r="A151" s="33"/>
      <c r="B151" s="34"/>
      <c r="C151" s="202" t="s">
        <v>190</v>
      </c>
      <c r="D151" s="202" t="s">
        <v>125</v>
      </c>
      <c r="E151" s="203" t="s">
        <v>191</v>
      </c>
      <c r="F151" s="204" t="s">
        <v>192</v>
      </c>
      <c r="G151" s="205" t="s">
        <v>128</v>
      </c>
      <c r="H151" s="206">
        <v>58</v>
      </c>
      <c r="I151" s="207"/>
      <c r="J151" s="208">
        <f>ROUND(I151*H151,2)</f>
        <v>0</v>
      </c>
      <c r="K151" s="204" t="s">
        <v>129</v>
      </c>
      <c r="L151" s="38"/>
      <c r="M151" s="209" t="s">
        <v>1</v>
      </c>
      <c r="N151" s="210" t="s">
        <v>42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130</v>
      </c>
      <c r="AT151" s="213" t="s">
        <v>125</v>
      </c>
      <c r="AU151" s="213" t="s">
        <v>87</v>
      </c>
      <c r="AY151" s="16" t="s">
        <v>122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130</v>
      </c>
      <c r="BM151" s="213" t="s">
        <v>193</v>
      </c>
    </row>
    <row r="152" spans="1:65" s="2" customFormat="1">
      <c r="A152" s="33"/>
      <c r="B152" s="34"/>
      <c r="C152" s="35"/>
      <c r="D152" s="215" t="s">
        <v>132</v>
      </c>
      <c r="E152" s="35"/>
      <c r="F152" s="216" t="s">
        <v>192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87</v>
      </c>
    </row>
    <row r="153" spans="1:65" s="2" customFormat="1" ht="21.75" customHeight="1">
      <c r="A153" s="33"/>
      <c r="B153" s="34"/>
      <c r="C153" s="202" t="s">
        <v>194</v>
      </c>
      <c r="D153" s="202" t="s">
        <v>125</v>
      </c>
      <c r="E153" s="203" t="s">
        <v>195</v>
      </c>
      <c r="F153" s="204" t="s">
        <v>196</v>
      </c>
      <c r="G153" s="205" t="s">
        <v>197</v>
      </c>
      <c r="H153" s="206">
        <v>3.036</v>
      </c>
      <c r="I153" s="207"/>
      <c r="J153" s="208">
        <f>ROUND(I153*H153,2)</f>
        <v>0</v>
      </c>
      <c r="K153" s="204" t="s">
        <v>129</v>
      </c>
      <c r="L153" s="38"/>
      <c r="M153" s="209" t="s">
        <v>1</v>
      </c>
      <c r="N153" s="210" t="s">
        <v>42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130</v>
      </c>
      <c r="AT153" s="213" t="s">
        <v>125</v>
      </c>
      <c r="AU153" s="213" t="s">
        <v>87</v>
      </c>
      <c r="AY153" s="16" t="s">
        <v>122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130</v>
      </c>
      <c r="BM153" s="213" t="s">
        <v>198</v>
      </c>
    </row>
    <row r="154" spans="1:65" s="2" customFormat="1" ht="39">
      <c r="A154" s="33"/>
      <c r="B154" s="34"/>
      <c r="C154" s="35"/>
      <c r="D154" s="215" t="s">
        <v>132</v>
      </c>
      <c r="E154" s="35"/>
      <c r="F154" s="216" t="s">
        <v>199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132</v>
      </c>
      <c r="AU154" s="16" t="s">
        <v>87</v>
      </c>
    </row>
    <row r="155" spans="1:65" s="2" customFormat="1" ht="19.5">
      <c r="A155" s="33"/>
      <c r="B155" s="34"/>
      <c r="C155" s="35"/>
      <c r="D155" s="215" t="s">
        <v>134</v>
      </c>
      <c r="E155" s="35"/>
      <c r="F155" s="219" t="s">
        <v>200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134</v>
      </c>
      <c r="AU155" s="16" t="s">
        <v>87</v>
      </c>
    </row>
    <row r="156" spans="1:65" s="2" customFormat="1" ht="21.75" customHeight="1">
      <c r="A156" s="33"/>
      <c r="B156" s="34"/>
      <c r="C156" s="202" t="s">
        <v>201</v>
      </c>
      <c r="D156" s="202" t="s">
        <v>125</v>
      </c>
      <c r="E156" s="203" t="s">
        <v>202</v>
      </c>
      <c r="F156" s="204" t="s">
        <v>203</v>
      </c>
      <c r="G156" s="205" t="s">
        <v>204</v>
      </c>
      <c r="H156" s="206">
        <v>35</v>
      </c>
      <c r="I156" s="207"/>
      <c r="J156" s="208">
        <f>ROUND(I156*H156,2)</f>
        <v>0</v>
      </c>
      <c r="K156" s="204" t="s">
        <v>129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130</v>
      </c>
      <c r="AT156" s="213" t="s">
        <v>125</v>
      </c>
      <c r="AU156" s="213" t="s">
        <v>87</v>
      </c>
      <c r="AY156" s="16" t="s">
        <v>122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130</v>
      </c>
      <c r="BM156" s="213" t="s">
        <v>205</v>
      </c>
    </row>
    <row r="157" spans="1:65" s="2" customFormat="1" ht="19.5">
      <c r="A157" s="33"/>
      <c r="B157" s="34"/>
      <c r="C157" s="35"/>
      <c r="D157" s="215" t="s">
        <v>132</v>
      </c>
      <c r="E157" s="35"/>
      <c r="F157" s="216" t="s">
        <v>206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2" customFormat="1" ht="21.75" customHeight="1">
      <c r="A158" s="33"/>
      <c r="B158" s="34"/>
      <c r="C158" s="202" t="s">
        <v>8</v>
      </c>
      <c r="D158" s="202" t="s">
        <v>125</v>
      </c>
      <c r="E158" s="203" t="s">
        <v>207</v>
      </c>
      <c r="F158" s="204" t="s">
        <v>208</v>
      </c>
      <c r="G158" s="205" t="s">
        <v>197</v>
      </c>
      <c r="H158" s="206">
        <v>3.036</v>
      </c>
      <c r="I158" s="207"/>
      <c r="J158" s="208">
        <f>ROUND(I158*H158,2)</f>
        <v>0</v>
      </c>
      <c r="K158" s="204" t="s">
        <v>129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130</v>
      </c>
      <c r="AT158" s="213" t="s">
        <v>125</v>
      </c>
      <c r="AU158" s="213" t="s">
        <v>87</v>
      </c>
      <c r="AY158" s="16" t="s">
        <v>122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130</v>
      </c>
      <c r="BM158" s="213" t="s">
        <v>209</v>
      </c>
    </row>
    <row r="159" spans="1:65" s="2" customFormat="1" ht="19.5">
      <c r="A159" s="33"/>
      <c r="B159" s="34"/>
      <c r="C159" s="35"/>
      <c r="D159" s="215" t="s">
        <v>132</v>
      </c>
      <c r="E159" s="35"/>
      <c r="F159" s="216" t="s">
        <v>210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132</v>
      </c>
      <c r="AU159" s="16" t="s">
        <v>87</v>
      </c>
    </row>
    <row r="160" spans="1:65" s="2" customFormat="1" ht="19.5">
      <c r="A160" s="33"/>
      <c r="B160" s="34"/>
      <c r="C160" s="35"/>
      <c r="D160" s="215" t="s">
        <v>134</v>
      </c>
      <c r="E160" s="35"/>
      <c r="F160" s="219" t="s">
        <v>200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134</v>
      </c>
      <c r="AU160" s="16" t="s">
        <v>87</v>
      </c>
    </row>
    <row r="161" spans="1:65" s="2" customFormat="1" ht="21.75" customHeight="1">
      <c r="A161" s="33"/>
      <c r="B161" s="34"/>
      <c r="C161" s="202" t="s">
        <v>211</v>
      </c>
      <c r="D161" s="202" t="s">
        <v>125</v>
      </c>
      <c r="E161" s="203" t="s">
        <v>212</v>
      </c>
      <c r="F161" s="204" t="s">
        <v>213</v>
      </c>
      <c r="G161" s="205" t="s">
        <v>128</v>
      </c>
      <c r="H161" s="206">
        <v>6</v>
      </c>
      <c r="I161" s="207"/>
      <c r="J161" s="208">
        <f>ROUND(I161*H161,2)</f>
        <v>0</v>
      </c>
      <c r="K161" s="204" t="s">
        <v>129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130</v>
      </c>
      <c r="AT161" s="213" t="s">
        <v>125</v>
      </c>
      <c r="AU161" s="213" t="s">
        <v>87</v>
      </c>
      <c r="AY161" s="16" t="s">
        <v>122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130</v>
      </c>
      <c r="BM161" s="213" t="s">
        <v>214</v>
      </c>
    </row>
    <row r="162" spans="1:65" s="2" customFormat="1">
      <c r="A162" s="33"/>
      <c r="B162" s="34"/>
      <c r="C162" s="35"/>
      <c r="D162" s="215" t="s">
        <v>132</v>
      </c>
      <c r="E162" s="35"/>
      <c r="F162" s="216" t="s">
        <v>213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87</v>
      </c>
    </row>
    <row r="163" spans="1:65" s="2" customFormat="1" ht="21.75" customHeight="1">
      <c r="A163" s="33"/>
      <c r="B163" s="34"/>
      <c r="C163" s="202" t="s">
        <v>215</v>
      </c>
      <c r="D163" s="202" t="s">
        <v>125</v>
      </c>
      <c r="E163" s="203" t="s">
        <v>216</v>
      </c>
      <c r="F163" s="204" t="s">
        <v>217</v>
      </c>
      <c r="G163" s="205" t="s">
        <v>128</v>
      </c>
      <c r="H163" s="206">
        <v>6</v>
      </c>
      <c r="I163" s="207"/>
      <c r="J163" s="208">
        <f>ROUND(I163*H163,2)</f>
        <v>0</v>
      </c>
      <c r="K163" s="204" t="s">
        <v>129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130</v>
      </c>
      <c r="AT163" s="213" t="s">
        <v>125</v>
      </c>
      <c r="AU163" s="213" t="s">
        <v>87</v>
      </c>
      <c r="AY163" s="16" t="s">
        <v>122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130</v>
      </c>
      <c r="BM163" s="213" t="s">
        <v>218</v>
      </c>
    </row>
    <row r="164" spans="1:65" s="2" customFormat="1">
      <c r="A164" s="33"/>
      <c r="B164" s="34"/>
      <c r="C164" s="35"/>
      <c r="D164" s="215" t="s">
        <v>132</v>
      </c>
      <c r="E164" s="35"/>
      <c r="F164" s="216" t="s">
        <v>219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87</v>
      </c>
    </row>
    <row r="165" spans="1:65" s="2" customFormat="1" ht="21.75" customHeight="1">
      <c r="A165" s="33"/>
      <c r="B165" s="34"/>
      <c r="C165" s="202" t="s">
        <v>220</v>
      </c>
      <c r="D165" s="202" t="s">
        <v>125</v>
      </c>
      <c r="E165" s="203" t="s">
        <v>221</v>
      </c>
      <c r="F165" s="204" t="s">
        <v>222</v>
      </c>
      <c r="G165" s="205" t="s">
        <v>128</v>
      </c>
      <c r="H165" s="206">
        <v>8</v>
      </c>
      <c r="I165" s="207"/>
      <c r="J165" s="208">
        <f>ROUND(I165*H165,2)</f>
        <v>0</v>
      </c>
      <c r="K165" s="204" t="s">
        <v>129</v>
      </c>
      <c r="L165" s="38"/>
      <c r="M165" s="209" t="s">
        <v>1</v>
      </c>
      <c r="N165" s="210" t="s">
        <v>42</v>
      </c>
      <c r="O165" s="70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130</v>
      </c>
      <c r="AT165" s="213" t="s">
        <v>125</v>
      </c>
      <c r="AU165" s="213" t="s">
        <v>87</v>
      </c>
      <c r="AY165" s="16" t="s">
        <v>122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130</v>
      </c>
      <c r="BM165" s="213" t="s">
        <v>223</v>
      </c>
    </row>
    <row r="166" spans="1:65" s="2" customFormat="1">
      <c r="A166" s="33"/>
      <c r="B166" s="34"/>
      <c r="C166" s="35"/>
      <c r="D166" s="215" t="s">
        <v>132</v>
      </c>
      <c r="E166" s="35"/>
      <c r="F166" s="216" t="s">
        <v>222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87</v>
      </c>
    </row>
    <row r="167" spans="1:65" s="2" customFormat="1" ht="21.75" customHeight="1">
      <c r="A167" s="33"/>
      <c r="B167" s="34"/>
      <c r="C167" s="202" t="s">
        <v>224</v>
      </c>
      <c r="D167" s="202" t="s">
        <v>125</v>
      </c>
      <c r="E167" s="203" t="s">
        <v>225</v>
      </c>
      <c r="F167" s="204" t="s">
        <v>226</v>
      </c>
      <c r="G167" s="205" t="s">
        <v>128</v>
      </c>
      <c r="H167" s="206">
        <v>8</v>
      </c>
      <c r="I167" s="207"/>
      <c r="J167" s="208">
        <f>ROUND(I167*H167,2)</f>
        <v>0</v>
      </c>
      <c r="K167" s="204" t="s">
        <v>129</v>
      </c>
      <c r="L167" s="38"/>
      <c r="M167" s="209" t="s">
        <v>1</v>
      </c>
      <c r="N167" s="210" t="s">
        <v>42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130</v>
      </c>
      <c r="AT167" s="213" t="s">
        <v>125</v>
      </c>
      <c r="AU167" s="213" t="s">
        <v>87</v>
      </c>
      <c r="AY167" s="16" t="s">
        <v>122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130</v>
      </c>
      <c r="BM167" s="213" t="s">
        <v>227</v>
      </c>
    </row>
    <row r="168" spans="1:65" s="2" customFormat="1">
      <c r="A168" s="33"/>
      <c r="B168" s="34"/>
      <c r="C168" s="35"/>
      <c r="D168" s="215" t="s">
        <v>132</v>
      </c>
      <c r="E168" s="35"/>
      <c r="F168" s="216" t="s">
        <v>226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132</v>
      </c>
      <c r="AU168" s="16" t="s">
        <v>87</v>
      </c>
    </row>
    <row r="169" spans="1:65" s="2" customFormat="1" ht="21.75" customHeight="1">
      <c r="A169" s="33"/>
      <c r="B169" s="34"/>
      <c r="C169" s="231" t="s">
        <v>228</v>
      </c>
      <c r="D169" s="231" t="s">
        <v>229</v>
      </c>
      <c r="E169" s="232" t="s">
        <v>230</v>
      </c>
      <c r="F169" s="233" t="s">
        <v>231</v>
      </c>
      <c r="G169" s="234" t="s">
        <v>128</v>
      </c>
      <c r="H169" s="235">
        <v>8</v>
      </c>
      <c r="I169" s="236"/>
      <c r="J169" s="237">
        <f>ROUND(I169*H169,2)</f>
        <v>0</v>
      </c>
      <c r="K169" s="233" t="s">
        <v>129</v>
      </c>
      <c r="L169" s="238"/>
      <c r="M169" s="239" t="s">
        <v>1</v>
      </c>
      <c r="N169" s="240" t="s">
        <v>42</v>
      </c>
      <c r="O169" s="70"/>
      <c r="P169" s="211">
        <f>O169*H169</f>
        <v>0</v>
      </c>
      <c r="Q169" s="211">
        <v>0.22444</v>
      </c>
      <c r="R169" s="211">
        <f>Q169*H169</f>
        <v>1.79552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168</v>
      </c>
      <c r="AT169" s="213" t="s">
        <v>229</v>
      </c>
      <c r="AU169" s="213" t="s">
        <v>87</v>
      </c>
      <c r="AY169" s="16" t="s">
        <v>122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130</v>
      </c>
      <c r="BM169" s="213" t="s">
        <v>232</v>
      </c>
    </row>
    <row r="170" spans="1:65" s="2" customFormat="1">
      <c r="A170" s="33"/>
      <c r="B170" s="34"/>
      <c r="C170" s="35"/>
      <c r="D170" s="215" t="s">
        <v>132</v>
      </c>
      <c r="E170" s="35"/>
      <c r="F170" s="216" t="s">
        <v>231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87</v>
      </c>
    </row>
    <row r="171" spans="1:65" s="2" customFormat="1" ht="21.75" customHeight="1">
      <c r="A171" s="33"/>
      <c r="B171" s="34"/>
      <c r="C171" s="231" t="s">
        <v>7</v>
      </c>
      <c r="D171" s="231" t="s">
        <v>229</v>
      </c>
      <c r="E171" s="232" t="s">
        <v>233</v>
      </c>
      <c r="F171" s="233" t="s">
        <v>234</v>
      </c>
      <c r="G171" s="234" t="s">
        <v>128</v>
      </c>
      <c r="H171" s="235">
        <v>2</v>
      </c>
      <c r="I171" s="236"/>
      <c r="J171" s="237">
        <f>ROUND(I171*H171,2)</f>
        <v>0</v>
      </c>
      <c r="K171" s="233" t="s">
        <v>129</v>
      </c>
      <c r="L171" s="238"/>
      <c r="M171" s="239" t="s">
        <v>1</v>
      </c>
      <c r="N171" s="240" t="s">
        <v>42</v>
      </c>
      <c r="O171" s="70"/>
      <c r="P171" s="211">
        <f>O171*H171</f>
        <v>0</v>
      </c>
      <c r="Q171" s="211">
        <v>0.29358000000000001</v>
      </c>
      <c r="R171" s="211">
        <f>Q171*H171</f>
        <v>0.58716000000000002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168</v>
      </c>
      <c r="AT171" s="213" t="s">
        <v>229</v>
      </c>
      <c r="AU171" s="213" t="s">
        <v>87</v>
      </c>
      <c r="AY171" s="16" t="s">
        <v>122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130</v>
      </c>
      <c r="BM171" s="213" t="s">
        <v>235</v>
      </c>
    </row>
    <row r="172" spans="1:65" s="2" customFormat="1">
      <c r="A172" s="33"/>
      <c r="B172" s="34"/>
      <c r="C172" s="35"/>
      <c r="D172" s="215" t="s">
        <v>132</v>
      </c>
      <c r="E172" s="35"/>
      <c r="F172" s="216" t="s">
        <v>234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132</v>
      </c>
      <c r="AU172" s="16" t="s">
        <v>87</v>
      </c>
    </row>
    <row r="173" spans="1:65" s="2" customFormat="1" ht="21.75" customHeight="1">
      <c r="A173" s="33"/>
      <c r="B173" s="34"/>
      <c r="C173" s="231" t="s">
        <v>236</v>
      </c>
      <c r="D173" s="231" t="s">
        <v>229</v>
      </c>
      <c r="E173" s="232" t="s">
        <v>237</v>
      </c>
      <c r="F173" s="233" t="s">
        <v>238</v>
      </c>
      <c r="G173" s="234" t="s">
        <v>128</v>
      </c>
      <c r="H173" s="235">
        <v>9958</v>
      </c>
      <c r="I173" s="236"/>
      <c r="J173" s="237">
        <f>ROUND(I173*H173,2)</f>
        <v>0</v>
      </c>
      <c r="K173" s="233" t="s">
        <v>129</v>
      </c>
      <c r="L173" s="238"/>
      <c r="M173" s="239" t="s">
        <v>1</v>
      </c>
      <c r="N173" s="240" t="s">
        <v>42</v>
      </c>
      <c r="O173" s="70"/>
      <c r="P173" s="211">
        <f>O173*H173</f>
        <v>0</v>
      </c>
      <c r="Q173" s="211">
        <v>1.8000000000000001E-4</v>
      </c>
      <c r="R173" s="211">
        <f>Q173*H173</f>
        <v>1.79244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168</v>
      </c>
      <c r="AT173" s="213" t="s">
        <v>229</v>
      </c>
      <c r="AU173" s="213" t="s">
        <v>87</v>
      </c>
      <c r="AY173" s="16" t="s">
        <v>122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130</v>
      </c>
      <c r="BM173" s="213" t="s">
        <v>239</v>
      </c>
    </row>
    <row r="174" spans="1:65" s="2" customFormat="1">
      <c r="A174" s="33"/>
      <c r="B174" s="34"/>
      <c r="C174" s="35"/>
      <c r="D174" s="215" t="s">
        <v>132</v>
      </c>
      <c r="E174" s="35"/>
      <c r="F174" s="216" t="s">
        <v>238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132</v>
      </c>
      <c r="AU174" s="16" t="s">
        <v>87</v>
      </c>
    </row>
    <row r="175" spans="1:65" s="2" customFormat="1" ht="21.75" customHeight="1">
      <c r="A175" s="33"/>
      <c r="B175" s="34"/>
      <c r="C175" s="231" t="s">
        <v>240</v>
      </c>
      <c r="D175" s="231" t="s">
        <v>229</v>
      </c>
      <c r="E175" s="232" t="s">
        <v>241</v>
      </c>
      <c r="F175" s="233" t="s">
        <v>242</v>
      </c>
      <c r="G175" s="234" t="s">
        <v>128</v>
      </c>
      <c r="H175" s="235">
        <v>19916</v>
      </c>
      <c r="I175" s="236"/>
      <c r="J175" s="237">
        <f>ROUND(I175*H175,2)</f>
        <v>0</v>
      </c>
      <c r="K175" s="233" t="s">
        <v>129</v>
      </c>
      <c r="L175" s="238"/>
      <c r="M175" s="239" t="s">
        <v>1</v>
      </c>
      <c r="N175" s="240" t="s">
        <v>42</v>
      </c>
      <c r="O175" s="70"/>
      <c r="P175" s="211">
        <f>O175*H175</f>
        <v>0</v>
      </c>
      <c r="Q175" s="211">
        <v>9.0000000000000006E-5</v>
      </c>
      <c r="R175" s="211">
        <f>Q175*H175</f>
        <v>1.79244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168</v>
      </c>
      <c r="AT175" s="213" t="s">
        <v>229</v>
      </c>
      <c r="AU175" s="213" t="s">
        <v>87</v>
      </c>
      <c r="AY175" s="16" t="s">
        <v>122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130</v>
      </c>
      <c r="BM175" s="213" t="s">
        <v>243</v>
      </c>
    </row>
    <row r="176" spans="1:65" s="2" customFormat="1">
      <c r="A176" s="33"/>
      <c r="B176" s="34"/>
      <c r="C176" s="35"/>
      <c r="D176" s="215" t="s">
        <v>132</v>
      </c>
      <c r="E176" s="35"/>
      <c r="F176" s="216" t="s">
        <v>242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132</v>
      </c>
      <c r="AU176" s="16" t="s">
        <v>87</v>
      </c>
    </row>
    <row r="177" spans="1:65" s="2" customFormat="1" ht="21.75" customHeight="1">
      <c r="A177" s="33"/>
      <c r="B177" s="34"/>
      <c r="C177" s="231" t="s">
        <v>244</v>
      </c>
      <c r="D177" s="231" t="s">
        <v>229</v>
      </c>
      <c r="E177" s="232" t="s">
        <v>245</v>
      </c>
      <c r="F177" s="233" t="s">
        <v>246</v>
      </c>
      <c r="G177" s="234" t="s">
        <v>128</v>
      </c>
      <c r="H177" s="235">
        <v>300</v>
      </c>
      <c r="I177" s="236"/>
      <c r="J177" s="237">
        <f>ROUND(I177*H177,2)</f>
        <v>0</v>
      </c>
      <c r="K177" s="233" t="s">
        <v>129</v>
      </c>
      <c r="L177" s="238"/>
      <c r="M177" s="239" t="s">
        <v>1</v>
      </c>
      <c r="N177" s="240" t="s">
        <v>42</v>
      </c>
      <c r="O177" s="70"/>
      <c r="P177" s="211">
        <f>O177*H177</f>
        <v>0</v>
      </c>
      <c r="Q177" s="211">
        <v>4.8999999999999998E-4</v>
      </c>
      <c r="R177" s="211">
        <f>Q177*H177</f>
        <v>0.14699999999999999</v>
      </c>
      <c r="S177" s="211">
        <v>0</v>
      </c>
      <c r="T177" s="21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3" t="s">
        <v>168</v>
      </c>
      <c r="AT177" s="213" t="s">
        <v>229</v>
      </c>
      <c r="AU177" s="213" t="s">
        <v>87</v>
      </c>
      <c r="AY177" s="16" t="s">
        <v>122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6" t="s">
        <v>85</v>
      </c>
      <c r="BK177" s="214">
        <f>ROUND(I177*H177,2)</f>
        <v>0</v>
      </c>
      <c r="BL177" s="16" t="s">
        <v>130</v>
      </c>
      <c r="BM177" s="213" t="s">
        <v>247</v>
      </c>
    </row>
    <row r="178" spans="1:65" s="2" customFormat="1">
      <c r="A178" s="33"/>
      <c r="B178" s="34"/>
      <c r="C178" s="35"/>
      <c r="D178" s="215" t="s">
        <v>132</v>
      </c>
      <c r="E178" s="35"/>
      <c r="F178" s="216" t="s">
        <v>246</v>
      </c>
      <c r="G178" s="35"/>
      <c r="H178" s="35"/>
      <c r="I178" s="114"/>
      <c r="J178" s="35"/>
      <c r="K178" s="35"/>
      <c r="L178" s="38"/>
      <c r="M178" s="217"/>
      <c r="N178" s="218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132</v>
      </c>
      <c r="AU178" s="16" t="s">
        <v>87</v>
      </c>
    </row>
    <row r="179" spans="1:65" s="2" customFormat="1" ht="21.75" customHeight="1">
      <c r="A179" s="33"/>
      <c r="B179" s="34"/>
      <c r="C179" s="231" t="s">
        <v>248</v>
      </c>
      <c r="D179" s="231" t="s">
        <v>229</v>
      </c>
      <c r="E179" s="232" t="s">
        <v>249</v>
      </c>
      <c r="F179" s="233" t="s">
        <v>250</v>
      </c>
      <c r="G179" s="234" t="s">
        <v>128</v>
      </c>
      <c r="H179" s="235">
        <v>300</v>
      </c>
      <c r="I179" s="236"/>
      <c r="J179" s="237">
        <f>ROUND(I179*H179,2)</f>
        <v>0</v>
      </c>
      <c r="K179" s="233" t="s">
        <v>129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1.4999999999999999E-4</v>
      </c>
      <c r="R179" s="211">
        <f>Q179*H179</f>
        <v>4.4999999999999998E-2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168</v>
      </c>
      <c r="AT179" s="213" t="s">
        <v>229</v>
      </c>
      <c r="AU179" s="213" t="s">
        <v>87</v>
      </c>
      <c r="AY179" s="16" t="s">
        <v>122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130</v>
      </c>
      <c r="BM179" s="213" t="s">
        <v>251</v>
      </c>
    </row>
    <row r="180" spans="1:65" s="2" customFormat="1">
      <c r="A180" s="33"/>
      <c r="B180" s="34"/>
      <c r="C180" s="35"/>
      <c r="D180" s="215" t="s">
        <v>132</v>
      </c>
      <c r="E180" s="35"/>
      <c r="F180" s="216" t="s">
        <v>250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132</v>
      </c>
      <c r="AU180" s="16" t="s">
        <v>87</v>
      </c>
    </row>
    <row r="181" spans="1:65" s="2" customFormat="1" ht="21.75" customHeight="1">
      <c r="A181" s="33"/>
      <c r="B181" s="34"/>
      <c r="C181" s="231" t="s">
        <v>252</v>
      </c>
      <c r="D181" s="231" t="s">
        <v>229</v>
      </c>
      <c r="E181" s="232" t="s">
        <v>253</v>
      </c>
      <c r="F181" s="233" t="s">
        <v>254</v>
      </c>
      <c r="G181" s="234" t="s">
        <v>255</v>
      </c>
      <c r="H181" s="235">
        <v>59.5</v>
      </c>
      <c r="I181" s="236"/>
      <c r="J181" s="237">
        <f>ROUND(I181*H181,2)</f>
        <v>0</v>
      </c>
      <c r="K181" s="233" t="s">
        <v>129</v>
      </c>
      <c r="L181" s="238"/>
      <c r="M181" s="239" t="s">
        <v>1</v>
      </c>
      <c r="N181" s="240" t="s">
        <v>42</v>
      </c>
      <c r="O181" s="70"/>
      <c r="P181" s="211">
        <f>O181*H181</f>
        <v>0</v>
      </c>
      <c r="Q181" s="211">
        <v>1</v>
      </c>
      <c r="R181" s="211">
        <f>Q181*H181</f>
        <v>59.5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168</v>
      </c>
      <c r="AT181" s="213" t="s">
        <v>229</v>
      </c>
      <c r="AU181" s="213" t="s">
        <v>87</v>
      </c>
      <c r="AY181" s="16" t="s">
        <v>122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0</v>
      </c>
      <c r="BL181" s="16" t="s">
        <v>130</v>
      </c>
      <c r="BM181" s="213" t="s">
        <v>256</v>
      </c>
    </row>
    <row r="182" spans="1:65" s="2" customFormat="1">
      <c r="A182" s="33"/>
      <c r="B182" s="34"/>
      <c r="C182" s="35"/>
      <c r="D182" s="215" t="s">
        <v>132</v>
      </c>
      <c r="E182" s="35"/>
      <c r="F182" s="216" t="s">
        <v>254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132</v>
      </c>
      <c r="AU182" s="16" t="s">
        <v>87</v>
      </c>
    </row>
    <row r="183" spans="1:65" s="13" customFormat="1">
      <c r="B183" s="220"/>
      <c r="C183" s="221"/>
      <c r="D183" s="215" t="s">
        <v>151</v>
      </c>
      <c r="E183" s="222" t="s">
        <v>1</v>
      </c>
      <c r="F183" s="223" t="s">
        <v>257</v>
      </c>
      <c r="G183" s="221"/>
      <c r="H183" s="224">
        <v>59.5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151</v>
      </c>
      <c r="AU183" s="230" t="s">
        <v>87</v>
      </c>
      <c r="AV183" s="13" t="s">
        <v>87</v>
      </c>
      <c r="AW183" s="13" t="s">
        <v>34</v>
      </c>
      <c r="AX183" s="13" t="s">
        <v>85</v>
      </c>
      <c r="AY183" s="230" t="s">
        <v>122</v>
      </c>
    </row>
    <row r="184" spans="1:65" s="12" customFormat="1" ht="25.9" customHeight="1">
      <c r="B184" s="186"/>
      <c r="C184" s="187"/>
      <c r="D184" s="188" t="s">
        <v>76</v>
      </c>
      <c r="E184" s="189" t="s">
        <v>258</v>
      </c>
      <c r="F184" s="189" t="s">
        <v>259</v>
      </c>
      <c r="G184" s="187"/>
      <c r="H184" s="187"/>
      <c r="I184" s="190"/>
      <c r="J184" s="191">
        <f>BK184</f>
        <v>0</v>
      </c>
      <c r="K184" s="187"/>
      <c r="L184" s="192"/>
      <c r="M184" s="193"/>
      <c r="N184" s="194"/>
      <c r="O184" s="194"/>
      <c r="P184" s="195">
        <f>SUM(P185:P212)</f>
        <v>0</v>
      </c>
      <c r="Q184" s="194"/>
      <c r="R184" s="195">
        <f>SUM(R185:R212)</f>
        <v>0</v>
      </c>
      <c r="S184" s="194"/>
      <c r="T184" s="196">
        <f>SUM(T185:T212)</f>
        <v>0</v>
      </c>
      <c r="AR184" s="197" t="s">
        <v>130</v>
      </c>
      <c r="AT184" s="198" t="s">
        <v>76</v>
      </c>
      <c r="AU184" s="198" t="s">
        <v>77</v>
      </c>
      <c r="AY184" s="197" t="s">
        <v>122</v>
      </c>
      <c r="BK184" s="199">
        <f>SUM(BK185:BK212)</f>
        <v>0</v>
      </c>
    </row>
    <row r="185" spans="1:65" s="2" customFormat="1" ht="21.75" customHeight="1">
      <c r="A185" s="33"/>
      <c r="B185" s="34"/>
      <c r="C185" s="202" t="s">
        <v>260</v>
      </c>
      <c r="D185" s="202" t="s">
        <v>125</v>
      </c>
      <c r="E185" s="203" t="s">
        <v>261</v>
      </c>
      <c r="F185" s="204" t="s">
        <v>262</v>
      </c>
      <c r="G185" s="205" t="s">
        <v>255</v>
      </c>
      <c r="H185" s="206">
        <v>299.89600000000002</v>
      </c>
      <c r="I185" s="207"/>
      <c r="J185" s="208">
        <f>ROUND(I185*H185,2)</f>
        <v>0</v>
      </c>
      <c r="K185" s="204" t="s">
        <v>129</v>
      </c>
      <c r="L185" s="38"/>
      <c r="M185" s="209" t="s">
        <v>1</v>
      </c>
      <c r="N185" s="210" t="s">
        <v>42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263</v>
      </c>
      <c r="AT185" s="213" t="s">
        <v>125</v>
      </c>
      <c r="AU185" s="213" t="s">
        <v>85</v>
      </c>
      <c r="AY185" s="16" t="s">
        <v>122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263</v>
      </c>
      <c r="BM185" s="213" t="s">
        <v>264</v>
      </c>
    </row>
    <row r="186" spans="1:65" s="2" customFormat="1" ht="68.25">
      <c r="A186" s="33"/>
      <c r="B186" s="34"/>
      <c r="C186" s="35"/>
      <c r="D186" s="215" t="s">
        <v>132</v>
      </c>
      <c r="E186" s="35"/>
      <c r="F186" s="216" t="s">
        <v>265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132</v>
      </c>
      <c r="AU186" s="16" t="s">
        <v>85</v>
      </c>
    </row>
    <row r="187" spans="1:65" s="13" customFormat="1">
      <c r="B187" s="220"/>
      <c r="C187" s="221"/>
      <c r="D187" s="215" t="s">
        <v>151</v>
      </c>
      <c r="E187" s="222" t="s">
        <v>1</v>
      </c>
      <c r="F187" s="223" t="s">
        <v>266</v>
      </c>
      <c r="G187" s="221"/>
      <c r="H187" s="224">
        <v>299.89600000000002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151</v>
      </c>
      <c r="AU187" s="230" t="s">
        <v>85</v>
      </c>
      <c r="AV187" s="13" t="s">
        <v>87</v>
      </c>
      <c r="AW187" s="13" t="s">
        <v>34</v>
      </c>
      <c r="AX187" s="13" t="s">
        <v>85</v>
      </c>
      <c r="AY187" s="230" t="s">
        <v>122</v>
      </c>
    </row>
    <row r="188" spans="1:65" s="2" customFormat="1" ht="21.75" customHeight="1">
      <c r="A188" s="33"/>
      <c r="B188" s="34"/>
      <c r="C188" s="202" t="s">
        <v>267</v>
      </c>
      <c r="D188" s="202" t="s">
        <v>125</v>
      </c>
      <c r="E188" s="203" t="s">
        <v>268</v>
      </c>
      <c r="F188" s="204" t="s">
        <v>269</v>
      </c>
      <c r="G188" s="205" t="s">
        <v>255</v>
      </c>
      <c r="H188" s="206">
        <v>1.792</v>
      </c>
      <c r="I188" s="207"/>
      <c r="J188" s="208">
        <f>ROUND(I188*H188,2)</f>
        <v>0</v>
      </c>
      <c r="K188" s="204" t="s">
        <v>129</v>
      </c>
      <c r="L188" s="38"/>
      <c r="M188" s="209" t="s">
        <v>1</v>
      </c>
      <c r="N188" s="210" t="s">
        <v>42</v>
      </c>
      <c r="O188" s="70"/>
      <c r="P188" s="211">
        <f>O188*H188</f>
        <v>0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263</v>
      </c>
      <c r="AT188" s="213" t="s">
        <v>125</v>
      </c>
      <c r="AU188" s="213" t="s">
        <v>85</v>
      </c>
      <c r="AY188" s="16" t="s">
        <v>122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263</v>
      </c>
      <c r="BM188" s="213" t="s">
        <v>270</v>
      </c>
    </row>
    <row r="189" spans="1:65" s="2" customFormat="1" ht="29.25">
      <c r="A189" s="33"/>
      <c r="B189" s="34"/>
      <c r="C189" s="35"/>
      <c r="D189" s="215" t="s">
        <v>132</v>
      </c>
      <c r="E189" s="35"/>
      <c r="F189" s="216" t="s">
        <v>271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132</v>
      </c>
      <c r="AU189" s="16" t="s">
        <v>85</v>
      </c>
    </row>
    <row r="190" spans="1:65" s="2" customFormat="1" ht="33" customHeight="1">
      <c r="A190" s="33"/>
      <c r="B190" s="34"/>
      <c r="C190" s="202" t="s">
        <v>272</v>
      </c>
      <c r="D190" s="202" t="s">
        <v>125</v>
      </c>
      <c r="E190" s="203" t="s">
        <v>273</v>
      </c>
      <c r="F190" s="204" t="s">
        <v>274</v>
      </c>
      <c r="G190" s="205" t="s">
        <v>128</v>
      </c>
      <c r="H190" s="206">
        <v>1</v>
      </c>
      <c r="I190" s="207"/>
      <c r="J190" s="208">
        <f>ROUND(I190*H190,2)</f>
        <v>0</v>
      </c>
      <c r="K190" s="204" t="s">
        <v>129</v>
      </c>
      <c r="L190" s="38"/>
      <c r="M190" s="209" t="s">
        <v>1</v>
      </c>
      <c r="N190" s="210" t="s">
        <v>42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263</v>
      </c>
      <c r="AT190" s="213" t="s">
        <v>125</v>
      </c>
      <c r="AU190" s="213" t="s">
        <v>85</v>
      </c>
      <c r="AY190" s="16" t="s">
        <v>122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85</v>
      </c>
      <c r="BK190" s="214">
        <f>ROUND(I190*H190,2)</f>
        <v>0</v>
      </c>
      <c r="BL190" s="16" t="s">
        <v>263</v>
      </c>
      <c r="BM190" s="213" t="s">
        <v>275</v>
      </c>
    </row>
    <row r="191" spans="1:65" s="2" customFormat="1" ht="68.25">
      <c r="A191" s="33"/>
      <c r="B191" s="34"/>
      <c r="C191" s="35"/>
      <c r="D191" s="215" t="s">
        <v>132</v>
      </c>
      <c r="E191" s="35"/>
      <c r="F191" s="216" t="s">
        <v>276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85</v>
      </c>
    </row>
    <row r="192" spans="1:65" s="2" customFormat="1" ht="19.5">
      <c r="A192" s="33"/>
      <c r="B192" s="34"/>
      <c r="C192" s="35"/>
      <c r="D192" s="215" t="s">
        <v>134</v>
      </c>
      <c r="E192" s="35"/>
      <c r="F192" s="219" t="s">
        <v>277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134</v>
      </c>
      <c r="AU192" s="16" t="s">
        <v>85</v>
      </c>
    </row>
    <row r="193" spans="1:65" s="13" customFormat="1">
      <c r="B193" s="220"/>
      <c r="C193" s="221"/>
      <c r="D193" s="215" t="s">
        <v>151</v>
      </c>
      <c r="E193" s="222" t="s">
        <v>1</v>
      </c>
      <c r="F193" s="223" t="s">
        <v>278</v>
      </c>
      <c r="G193" s="221"/>
      <c r="H193" s="224">
        <v>1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151</v>
      </c>
      <c r="AU193" s="230" t="s">
        <v>85</v>
      </c>
      <c r="AV193" s="13" t="s">
        <v>87</v>
      </c>
      <c r="AW193" s="13" t="s">
        <v>34</v>
      </c>
      <c r="AX193" s="13" t="s">
        <v>85</v>
      </c>
      <c r="AY193" s="230" t="s">
        <v>122</v>
      </c>
    </row>
    <row r="194" spans="1:65" s="2" customFormat="1" ht="21.75" customHeight="1">
      <c r="A194" s="33"/>
      <c r="B194" s="34"/>
      <c r="C194" s="202" t="s">
        <v>279</v>
      </c>
      <c r="D194" s="202" t="s">
        <v>125</v>
      </c>
      <c r="E194" s="203" t="s">
        <v>280</v>
      </c>
      <c r="F194" s="204" t="s">
        <v>281</v>
      </c>
      <c r="G194" s="205" t="s">
        <v>255</v>
      </c>
      <c r="H194" s="206">
        <v>2.383</v>
      </c>
      <c r="I194" s="207"/>
      <c r="J194" s="208">
        <f>ROUND(I194*H194,2)</f>
        <v>0</v>
      </c>
      <c r="K194" s="204" t="s">
        <v>129</v>
      </c>
      <c r="L194" s="38"/>
      <c r="M194" s="209" t="s">
        <v>1</v>
      </c>
      <c r="N194" s="210" t="s">
        <v>42</v>
      </c>
      <c r="O194" s="70"/>
      <c r="P194" s="211">
        <f>O194*H194</f>
        <v>0</v>
      </c>
      <c r="Q194" s="211">
        <v>0</v>
      </c>
      <c r="R194" s="211">
        <f>Q194*H194</f>
        <v>0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263</v>
      </c>
      <c r="AT194" s="213" t="s">
        <v>125</v>
      </c>
      <c r="AU194" s="213" t="s">
        <v>85</v>
      </c>
      <c r="AY194" s="16" t="s">
        <v>122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263</v>
      </c>
      <c r="BM194" s="213" t="s">
        <v>282</v>
      </c>
    </row>
    <row r="195" spans="1:65" s="2" customFormat="1" ht="68.25">
      <c r="A195" s="33"/>
      <c r="B195" s="34"/>
      <c r="C195" s="35"/>
      <c r="D195" s="215" t="s">
        <v>132</v>
      </c>
      <c r="E195" s="35"/>
      <c r="F195" s="216" t="s">
        <v>283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132</v>
      </c>
      <c r="AU195" s="16" t="s">
        <v>85</v>
      </c>
    </row>
    <row r="196" spans="1:65" s="13" customFormat="1">
      <c r="B196" s="220"/>
      <c r="C196" s="221"/>
      <c r="D196" s="215" t="s">
        <v>151</v>
      </c>
      <c r="E196" s="222" t="s">
        <v>1</v>
      </c>
      <c r="F196" s="223" t="s">
        <v>284</v>
      </c>
      <c r="G196" s="221"/>
      <c r="H196" s="224">
        <v>2.383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151</v>
      </c>
      <c r="AU196" s="230" t="s">
        <v>85</v>
      </c>
      <c r="AV196" s="13" t="s">
        <v>87</v>
      </c>
      <c r="AW196" s="13" t="s">
        <v>34</v>
      </c>
      <c r="AX196" s="13" t="s">
        <v>85</v>
      </c>
      <c r="AY196" s="230" t="s">
        <v>122</v>
      </c>
    </row>
    <row r="197" spans="1:65" s="2" customFormat="1" ht="21.75" customHeight="1">
      <c r="A197" s="33"/>
      <c r="B197" s="34"/>
      <c r="C197" s="202" t="s">
        <v>285</v>
      </c>
      <c r="D197" s="202" t="s">
        <v>125</v>
      </c>
      <c r="E197" s="203" t="s">
        <v>286</v>
      </c>
      <c r="F197" s="204" t="s">
        <v>287</v>
      </c>
      <c r="G197" s="205" t="s">
        <v>255</v>
      </c>
      <c r="H197" s="206">
        <v>59.5</v>
      </c>
      <c r="I197" s="207"/>
      <c r="J197" s="208">
        <f>ROUND(I197*H197,2)</f>
        <v>0</v>
      </c>
      <c r="K197" s="204" t="s">
        <v>129</v>
      </c>
      <c r="L197" s="38"/>
      <c r="M197" s="209" t="s">
        <v>1</v>
      </c>
      <c r="N197" s="210" t="s">
        <v>42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263</v>
      </c>
      <c r="AT197" s="213" t="s">
        <v>125</v>
      </c>
      <c r="AU197" s="213" t="s">
        <v>85</v>
      </c>
      <c r="AY197" s="16" t="s">
        <v>122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263</v>
      </c>
      <c r="BM197" s="213" t="s">
        <v>288</v>
      </c>
    </row>
    <row r="198" spans="1:65" s="2" customFormat="1" ht="68.25">
      <c r="A198" s="33"/>
      <c r="B198" s="34"/>
      <c r="C198" s="35"/>
      <c r="D198" s="215" t="s">
        <v>132</v>
      </c>
      <c r="E198" s="35"/>
      <c r="F198" s="216" t="s">
        <v>289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132</v>
      </c>
      <c r="AU198" s="16" t="s">
        <v>85</v>
      </c>
    </row>
    <row r="199" spans="1:65" s="13" customFormat="1">
      <c r="B199" s="220"/>
      <c r="C199" s="221"/>
      <c r="D199" s="215" t="s">
        <v>151</v>
      </c>
      <c r="E199" s="222" t="s">
        <v>1</v>
      </c>
      <c r="F199" s="223" t="s">
        <v>290</v>
      </c>
      <c r="G199" s="221"/>
      <c r="H199" s="224">
        <v>59.5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151</v>
      </c>
      <c r="AU199" s="230" t="s">
        <v>85</v>
      </c>
      <c r="AV199" s="13" t="s">
        <v>87</v>
      </c>
      <c r="AW199" s="13" t="s">
        <v>34</v>
      </c>
      <c r="AX199" s="13" t="s">
        <v>85</v>
      </c>
      <c r="AY199" s="230" t="s">
        <v>122</v>
      </c>
    </row>
    <row r="200" spans="1:65" s="2" customFormat="1" ht="21.75" customHeight="1">
      <c r="A200" s="33"/>
      <c r="B200" s="34"/>
      <c r="C200" s="202" t="s">
        <v>291</v>
      </c>
      <c r="D200" s="202" t="s">
        <v>125</v>
      </c>
      <c r="E200" s="203" t="s">
        <v>292</v>
      </c>
      <c r="F200" s="204" t="s">
        <v>293</v>
      </c>
      <c r="G200" s="205" t="s">
        <v>255</v>
      </c>
      <c r="H200" s="206">
        <v>3.7759999999999998</v>
      </c>
      <c r="I200" s="207"/>
      <c r="J200" s="208">
        <f>ROUND(I200*H200,2)</f>
        <v>0</v>
      </c>
      <c r="K200" s="204" t="s">
        <v>129</v>
      </c>
      <c r="L200" s="38"/>
      <c r="M200" s="209" t="s">
        <v>1</v>
      </c>
      <c r="N200" s="210" t="s">
        <v>42</v>
      </c>
      <c r="O200" s="70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263</v>
      </c>
      <c r="AT200" s="213" t="s">
        <v>125</v>
      </c>
      <c r="AU200" s="213" t="s">
        <v>85</v>
      </c>
      <c r="AY200" s="16" t="s">
        <v>122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263</v>
      </c>
      <c r="BM200" s="213" t="s">
        <v>294</v>
      </c>
    </row>
    <row r="201" spans="1:65" s="2" customFormat="1" ht="68.25">
      <c r="A201" s="33"/>
      <c r="B201" s="34"/>
      <c r="C201" s="35"/>
      <c r="D201" s="215" t="s">
        <v>132</v>
      </c>
      <c r="E201" s="35"/>
      <c r="F201" s="216" t="s">
        <v>295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132</v>
      </c>
      <c r="AU201" s="16" t="s">
        <v>85</v>
      </c>
    </row>
    <row r="202" spans="1:65" s="13" customFormat="1">
      <c r="B202" s="220"/>
      <c r="C202" s="221"/>
      <c r="D202" s="215" t="s">
        <v>151</v>
      </c>
      <c r="E202" s="222" t="s">
        <v>1</v>
      </c>
      <c r="F202" s="223" t="s">
        <v>296</v>
      </c>
      <c r="G202" s="221"/>
      <c r="H202" s="224">
        <v>3.7759999999999998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151</v>
      </c>
      <c r="AU202" s="230" t="s">
        <v>85</v>
      </c>
      <c r="AV202" s="13" t="s">
        <v>87</v>
      </c>
      <c r="AW202" s="13" t="s">
        <v>34</v>
      </c>
      <c r="AX202" s="13" t="s">
        <v>85</v>
      </c>
      <c r="AY202" s="230" t="s">
        <v>122</v>
      </c>
    </row>
    <row r="203" spans="1:65" s="2" customFormat="1" ht="21.75" customHeight="1">
      <c r="A203" s="33"/>
      <c r="B203" s="34"/>
      <c r="C203" s="202" t="s">
        <v>297</v>
      </c>
      <c r="D203" s="202" t="s">
        <v>125</v>
      </c>
      <c r="E203" s="203" t="s">
        <v>298</v>
      </c>
      <c r="F203" s="204" t="s">
        <v>299</v>
      </c>
      <c r="G203" s="205" t="s">
        <v>255</v>
      </c>
      <c r="H203" s="206">
        <v>302.279</v>
      </c>
      <c r="I203" s="207"/>
      <c r="J203" s="208">
        <f>ROUND(I203*H203,2)</f>
        <v>0</v>
      </c>
      <c r="K203" s="204" t="s">
        <v>129</v>
      </c>
      <c r="L203" s="38"/>
      <c r="M203" s="209" t="s">
        <v>1</v>
      </c>
      <c r="N203" s="210" t="s">
        <v>42</v>
      </c>
      <c r="O203" s="70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263</v>
      </c>
      <c r="AT203" s="213" t="s">
        <v>125</v>
      </c>
      <c r="AU203" s="213" t="s">
        <v>85</v>
      </c>
      <c r="AY203" s="16" t="s">
        <v>122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85</v>
      </c>
      <c r="BK203" s="214">
        <f>ROUND(I203*H203,2)</f>
        <v>0</v>
      </c>
      <c r="BL203" s="16" t="s">
        <v>263</v>
      </c>
      <c r="BM203" s="213" t="s">
        <v>300</v>
      </c>
    </row>
    <row r="204" spans="1:65" s="2" customFormat="1" ht="29.25">
      <c r="A204" s="33"/>
      <c r="B204" s="34"/>
      <c r="C204" s="35"/>
      <c r="D204" s="215" t="s">
        <v>132</v>
      </c>
      <c r="E204" s="35"/>
      <c r="F204" s="216" t="s">
        <v>301</v>
      </c>
      <c r="G204" s="35"/>
      <c r="H204" s="35"/>
      <c r="I204" s="114"/>
      <c r="J204" s="35"/>
      <c r="K204" s="35"/>
      <c r="L204" s="38"/>
      <c r="M204" s="217"/>
      <c r="N204" s="218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132</v>
      </c>
      <c r="AU204" s="16" t="s">
        <v>85</v>
      </c>
    </row>
    <row r="205" spans="1:65" s="13" customFormat="1">
      <c r="B205" s="220"/>
      <c r="C205" s="221"/>
      <c r="D205" s="215" t="s">
        <v>151</v>
      </c>
      <c r="E205" s="222" t="s">
        <v>1</v>
      </c>
      <c r="F205" s="223" t="s">
        <v>302</v>
      </c>
      <c r="G205" s="221"/>
      <c r="H205" s="224">
        <v>302.279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151</v>
      </c>
      <c r="AU205" s="230" t="s">
        <v>85</v>
      </c>
      <c r="AV205" s="13" t="s">
        <v>87</v>
      </c>
      <c r="AW205" s="13" t="s">
        <v>34</v>
      </c>
      <c r="AX205" s="13" t="s">
        <v>85</v>
      </c>
      <c r="AY205" s="230" t="s">
        <v>122</v>
      </c>
    </row>
    <row r="206" spans="1:65" s="2" customFormat="1" ht="33" customHeight="1">
      <c r="A206" s="33"/>
      <c r="B206" s="34"/>
      <c r="C206" s="202" t="s">
        <v>303</v>
      </c>
      <c r="D206" s="202" t="s">
        <v>125</v>
      </c>
      <c r="E206" s="203" t="s">
        <v>304</v>
      </c>
      <c r="F206" s="204" t="s">
        <v>305</v>
      </c>
      <c r="G206" s="205" t="s">
        <v>255</v>
      </c>
      <c r="H206" s="206">
        <v>302.279</v>
      </c>
      <c r="I206" s="207"/>
      <c r="J206" s="208">
        <f>ROUND(I206*H206,2)</f>
        <v>0</v>
      </c>
      <c r="K206" s="204" t="s">
        <v>129</v>
      </c>
      <c r="L206" s="38"/>
      <c r="M206" s="209" t="s">
        <v>1</v>
      </c>
      <c r="N206" s="210" t="s">
        <v>42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263</v>
      </c>
      <c r="AT206" s="213" t="s">
        <v>125</v>
      </c>
      <c r="AU206" s="213" t="s">
        <v>85</v>
      </c>
      <c r="AY206" s="16" t="s">
        <v>122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263</v>
      </c>
      <c r="BM206" s="213" t="s">
        <v>306</v>
      </c>
    </row>
    <row r="207" spans="1:65" s="2" customFormat="1" ht="68.25">
      <c r="A207" s="33"/>
      <c r="B207" s="34"/>
      <c r="C207" s="35"/>
      <c r="D207" s="215" t="s">
        <v>132</v>
      </c>
      <c r="E207" s="35"/>
      <c r="F207" s="216" t="s">
        <v>307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132</v>
      </c>
      <c r="AU207" s="16" t="s">
        <v>85</v>
      </c>
    </row>
    <row r="208" spans="1:65" s="2" customFormat="1" ht="19.5">
      <c r="A208" s="33"/>
      <c r="B208" s="34"/>
      <c r="C208" s="35"/>
      <c r="D208" s="215" t="s">
        <v>134</v>
      </c>
      <c r="E208" s="35"/>
      <c r="F208" s="219" t="s">
        <v>308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134</v>
      </c>
      <c r="AU208" s="16" t="s">
        <v>85</v>
      </c>
    </row>
    <row r="209" spans="1:65" s="13" customFormat="1">
      <c r="B209" s="220"/>
      <c r="C209" s="221"/>
      <c r="D209" s="215" t="s">
        <v>151</v>
      </c>
      <c r="E209" s="222" t="s">
        <v>1</v>
      </c>
      <c r="F209" s="223" t="s">
        <v>302</v>
      </c>
      <c r="G209" s="221"/>
      <c r="H209" s="224">
        <v>302.279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151</v>
      </c>
      <c r="AU209" s="230" t="s">
        <v>85</v>
      </c>
      <c r="AV209" s="13" t="s">
        <v>87</v>
      </c>
      <c r="AW209" s="13" t="s">
        <v>34</v>
      </c>
      <c r="AX209" s="13" t="s">
        <v>85</v>
      </c>
      <c r="AY209" s="230" t="s">
        <v>122</v>
      </c>
    </row>
    <row r="210" spans="1:65" s="2" customFormat="1" ht="21.75" customHeight="1">
      <c r="A210" s="33"/>
      <c r="B210" s="34"/>
      <c r="C210" s="202" t="s">
        <v>309</v>
      </c>
      <c r="D210" s="202" t="s">
        <v>125</v>
      </c>
      <c r="E210" s="203" t="s">
        <v>310</v>
      </c>
      <c r="F210" s="204" t="s">
        <v>311</v>
      </c>
      <c r="G210" s="205" t="s">
        <v>128</v>
      </c>
      <c r="H210" s="206">
        <v>4</v>
      </c>
      <c r="I210" s="207"/>
      <c r="J210" s="208">
        <f>ROUND(I210*H210,2)</f>
        <v>0</v>
      </c>
      <c r="K210" s="204" t="s">
        <v>129</v>
      </c>
      <c r="L210" s="38"/>
      <c r="M210" s="209" t="s">
        <v>1</v>
      </c>
      <c r="N210" s="210" t="s">
        <v>42</v>
      </c>
      <c r="O210" s="70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3" t="s">
        <v>263</v>
      </c>
      <c r="AT210" s="213" t="s">
        <v>125</v>
      </c>
      <c r="AU210" s="213" t="s">
        <v>85</v>
      </c>
      <c r="AY210" s="16" t="s">
        <v>122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6" t="s">
        <v>85</v>
      </c>
      <c r="BK210" s="214">
        <f>ROUND(I210*H210,2)</f>
        <v>0</v>
      </c>
      <c r="BL210" s="16" t="s">
        <v>263</v>
      </c>
      <c r="BM210" s="213" t="s">
        <v>312</v>
      </c>
    </row>
    <row r="211" spans="1:65" s="2" customFormat="1" ht="29.25">
      <c r="A211" s="33"/>
      <c r="B211" s="34"/>
      <c r="C211" s="35"/>
      <c r="D211" s="215" t="s">
        <v>132</v>
      </c>
      <c r="E211" s="35"/>
      <c r="F211" s="216" t="s">
        <v>313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132</v>
      </c>
      <c r="AU211" s="16" t="s">
        <v>85</v>
      </c>
    </row>
    <row r="212" spans="1:65" s="13" customFormat="1">
      <c r="B212" s="220"/>
      <c r="C212" s="221"/>
      <c r="D212" s="215" t="s">
        <v>151</v>
      </c>
      <c r="E212" s="222" t="s">
        <v>1</v>
      </c>
      <c r="F212" s="223" t="s">
        <v>314</v>
      </c>
      <c r="G212" s="221"/>
      <c r="H212" s="224">
        <v>4</v>
      </c>
      <c r="I212" s="225"/>
      <c r="J212" s="221"/>
      <c r="K212" s="221"/>
      <c r="L212" s="226"/>
      <c r="M212" s="241"/>
      <c r="N212" s="242"/>
      <c r="O212" s="242"/>
      <c r="P212" s="242"/>
      <c r="Q212" s="242"/>
      <c r="R212" s="242"/>
      <c r="S212" s="242"/>
      <c r="T212" s="243"/>
      <c r="AT212" s="230" t="s">
        <v>151</v>
      </c>
      <c r="AU212" s="230" t="s">
        <v>85</v>
      </c>
      <c r="AV212" s="13" t="s">
        <v>87</v>
      </c>
      <c r="AW212" s="13" t="s">
        <v>34</v>
      </c>
      <c r="AX212" s="13" t="s">
        <v>85</v>
      </c>
      <c r="AY212" s="230" t="s">
        <v>122</v>
      </c>
    </row>
    <row r="213" spans="1:65" s="2" customFormat="1" ht="6.95" customHeight="1">
      <c r="A213" s="33"/>
      <c r="B213" s="53"/>
      <c r="C213" s="54"/>
      <c r="D213" s="54"/>
      <c r="E213" s="54"/>
      <c r="F213" s="54"/>
      <c r="G213" s="54"/>
      <c r="H213" s="54"/>
      <c r="I213" s="151"/>
      <c r="J213" s="54"/>
      <c r="K213" s="54"/>
      <c r="L213" s="38"/>
      <c r="M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</row>
  </sheetData>
  <sheetProtection algorithmName="SHA-512" hashValue="lTmfuwa+dMkQNctXbg+/PLSb7vegyb/fdxCMrEr/r0ZORxbVKmX7QiN6MI17CWpkVC8SdLNv4GIfWTT8SQz7dg==" saltValue="Hbld5iUyI3AttiQ7d20mo5//zlMzYoeZnvCRHSzVxgfnRppvEcKTsPZ+95/wRlChgmbYHe9ItAzJUqJxDFImng==" spinCount="100000" sheet="1" objects="1" scenarios="1" formatColumns="0" formatRows="0" autoFilter="0"/>
  <autoFilter ref="C118:K21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Výměna kolejnic v úseku Ostrava Vítkovice - Odbočka Odra.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315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16. 4. 2020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ROUND((SUM(BE119:BE202)),  2)</f>
        <v>0</v>
      </c>
      <c r="G33" s="33"/>
      <c r="H33" s="33"/>
      <c r="I33" s="130">
        <v>0.21</v>
      </c>
      <c r="J33" s="129">
        <f>ROUND(((SUM(BE119:BE202))*I33),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ROUND((SUM(BF119:BF202)),  2)</f>
        <v>0</v>
      </c>
      <c r="G34" s="33"/>
      <c r="H34" s="33"/>
      <c r="I34" s="130">
        <v>0.15</v>
      </c>
      <c r="J34" s="129">
        <f>ROUND(((SUM(BF119:BF202))*I34),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ROUND((SUM(BG119:BG202)),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ROUND((SUM(BH119:BH202)),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ROUND((SUM(BI119:BI202)),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Výměna kolejnic v úseku Ostrava Vítkovice - Odbočka Odra.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 xml:space="preserve">SO 02 - Výměna kolejnic SK2 Ostrava Vítkovice 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 - Svinov</v>
      </c>
      <c r="G89" s="35"/>
      <c r="H89" s="35"/>
      <c r="I89" s="116" t="s">
        <v>22</v>
      </c>
      <c r="J89" s="65" t="str">
        <f>IF(J12="","",J12)</f>
        <v>16. 4. 2020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100</v>
      </c>
      <c r="D94" s="156"/>
      <c r="E94" s="156"/>
      <c r="F94" s="156"/>
      <c r="G94" s="156"/>
      <c r="H94" s="156"/>
      <c r="I94" s="157"/>
      <c r="J94" s="158" t="s">
        <v>101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102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60"/>
      <c r="C97" s="161"/>
      <c r="D97" s="162" t="s">
        <v>104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105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106</v>
      </c>
      <c r="E99" s="163"/>
      <c r="F99" s="163"/>
      <c r="G99" s="163"/>
      <c r="H99" s="163"/>
      <c r="I99" s="164"/>
      <c r="J99" s="165">
        <f>J174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Výměna kolejnic v úseku Ostrava Vítkovice - Odbočka Odra.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 xml:space="preserve">SO 02 - Výměna kolejnic SK2 Ostrava Vítkovice 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 - Svinov</v>
      </c>
      <c r="G113" s="35"/>
      <c r="H113" s="35"/>
      <c r="I113" s="116" t="s">
        <v>22</v>
      </c>
      <c r="J113" s="65" t="str">
        <f>IF(J12="","",J12)</f>
        <v>16. 4. 2020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108</v>
      </c>
      <c r="D118" s="177" t="s">
        <v>62</v>
      </c>
      <c r="E118" s="177" t="s">
        <v>58</v>
      </c>
      <c r="F118" s="177" t="s">
        <v>59</v>
      </c>
      <c r="G118" s="177" t="s">
        <v>109</v>
      </c>
      <c r="H118" s="177" t="s">
        <v>110</v>
      </c>
      <c r="I118" s="178" t="s">
        <v>111</v>
      </c>
      <c r="J118" s="177" t="s">
        <v>101</v>
      </c>
      <c r="K118" s="179" t="s">
        <v>112</v>
      </c>
      <c r="L118" s="180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P120+P174</f>
        <v>0</v>
      </c>
      <c r="Q119" s="78"/>
      <c r="R119" s="183">
        <f>R120+R174</f>
        <v>120.52016</v>
      </c>
      <c r="S119" s="78"/>
      <c r="T119" s="184">
        <f>T120+T174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85">
        <f>BK120+BK174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120</v>
      </c>
      <c r="F120" s="189" t="s">
        <v>121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120.52016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122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123</v>
      </c>
      <c r="F121" s="200" t="s">
        <v>124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SUM(P122:P173)</f>
        <v>0</v>
      </c>
      <c r="Q121" s="194"/>
      <c r="R121" s="195">
        <f>SUM(R122:R173)</f>
        <v>120.52016</v>
      </c>
      <c r="S121" s="194"/>
      <c r="T121" s="196">
        <f>SUM(T122:T173)</f>
        <v>0</v>
      </c>
      <c r="AR121" s="197" t="s">
        <v>85</v>
      </c>
      <c r="AT121" s="198" t="s">
        <v>76</v>
      </c>
      <c r="AU121" s="198" t="s">
        <v>85</v>
      </c>
      <c r="AY121" s="197" t="s">
        <v>122</v>
      </c>
      <c r="BK121" s="199">
        <f>SUM(BK122:BK173)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125</v>
      </c>
      <c r="E122" s="203" t="s">
        <v>126</v>
      </c>
      <c r="F122" s="204" t="s">
        <v>127</v>
      </c>
      <c r="G122" s="205" t="s">
        <v>128</v>
      </c>
      <c r="H122" s="206">
        <v>100</v>
      </c>
      <c r="I122" s="207"/>
      <c r="J122" s="208">
        <f>ROUND(I122*H122,2)</f>
        <v>0</v>
      </c>
      <c r="K122" s="204" t="s">
        <v>129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130</v>
      </c>
      <c r="AT122" s="213" t="s">
        <v>125</v>
      </c>
      <c r="AU122" s="213" t="s">
        <v>87</v>
      </c>
      <c r="AY122" s="16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130</v>
      </c>
      <c r="BM122" s="213" t="s">
        <v>316</v>
      </c>
    </row>
    <row r="123" spans="1:65" s="2" customFormat="1" ht="19.5">
      <c r="A123" s="33"/>
      <c r="B123" s="34"/>
      <c r="C123" s="35"/>
      <c r="D123" s="215" t="s">
        <v>132</v>
      </c>
      <c r="E123" s="35"/>
      <c r="F123" s="216" t="s">
        <v>133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2" customFormat="1" ht="19.5">
      <c r="A124" s="33"/>
      <c r="B124" s="34"/>
      <c r="C124" s="35"/>
      <c r="D124" s="215" t="s">
        <v>134</v>
      </c>
      <c r="E124" s="35"/>
      <c r="F124" s="219" t="s">
        <v>135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134</v>
      </c>
      <c r="AU124" s="16" t="s">
        <v>87</v>
      </c>
    </row>
    <row r="125" spans="1:65" s="2" customFormat="1" ht="21.75" customHeight="1">
      <c r="A125" s="33"/>
      <c r="B125" s="34"/>
      <c r="C125" s="202" t="s">
        <v>87</v>
      </c>
      <c r="D125" s="202" t="s">
        <v>125</v>
      </c>
      <c r="E125" s="203" t="s">
        <v>136</v>
      </c>
      <c r="F125" s="204" t="s">
        <v>137</v>
      </c>
      <c r="G125" s="205" t="s">
        <v>138</v>
      </c>
      <c r="H125" s="206">
        <v>1706</v>
      </c>
      <c r="I125" s="207"/>
      <c r="J125" s="208">
        <f>ROUND(I125*H125,2)</f>
        <v>0</v>
      </c>
      <c r="K125" s="204" t="s">
        <v>129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130</v>
      </c>
      <c r="AT125" s="213" t="s">
        <v>125</v>
      </c>
      <c r="AU125" s="213" t="s">
        <v>87</v>
      </c>
      <c r="AY125" s="16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130</v>
      </c>
      <c r="BM125" s="213" t="s">
        <v>317</v>
      </c>
    </row>
    <row r="126" spans="1:65" s="2" customFormat="1" ht="39">
      <c r="A126" s="33"/>
      <c r="B126" s="34"/>
      <c r="C126" s="35"/>
      <c r="D126" s="215" t="s">
        <v>132</v>
      </c>
      <c r="E126" s="35"/>
      <c r="F126" s="216" t="s">
        <v>140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87</v>
      </c>
    </row>
    <row r="127" spans="1:65" s="2" customFormat="1" ht="21.75" customHeight="1">
      <c r="A127" s="33"/>
      <c r="B127" s="34"/>
      <c r="C127" s="202" t="s">
        <v>141</v>
      </c>
      <c r="D127" s="202" t="s">
        <v>125</v>
      </c>
      <c r="E127" s="203" t="s">
        <v>142</v>
      </c>
      <c r="F127" s="204" t="s">
        <v>143</v>
      </c>
      <c r="G127" s="205" t="s">
        <v>128</v>
      </c>
      <c r="H127" s="206">
        <v>100</v>
      </c>
      <c r="I127" s="207"/>
      <c r="J127" s="208">
        <f>ROUND(I127*H127,2)</f>
        <v>0</v>
      </c>
      <c r="K127" s="204" t="s">
        <v>129</v>
      </c>
      <c r="L127" s="38"/>
      <c r="M127" s="209" t="s">
        <v>1</v>
      </c>
      <c r="N127" s="210" t="s">
        <v>42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130</v>
      </c>
      <c r="AT127" s="213" t="s">
        <v>125</v>
      </c>
      <c r="AU127" s="213" t="s">
        <v>87</v>
      </c>
      <c r="AY127" s="16" t="s">
        <v>122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85</v>
      </c>
      <c r="BK127" s="214">
        <f>ROUND(I127*H127,2)</f>
        <v>0</v>
      </c>
      <c r="BL127" s="16" t="s">
        <v>130</v>
      </c>
      <c r="BM127" s="213" t="s">
        <v>318</v>
      </c>
    </row>
    <row r="128" spans="1:65" s="2" customFormat="1" ht="19.5">
      <c r="A128" s="33"/>
      <c r="B128" s="34"/>
      <c r="C128" s="35"/>
      <c r="D128" s="215" t="s">
        <v>132</v>
      </c>
      <c r="E128" s="35"/>
      <c r="F128" s="216" t="s">
        <v>145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132</v>
      </c>
      <c r="AU128" s="16" t="s">
        <v>87</v>
      </c>
    </row>
    <row r="129" spans="1:65" s="2" customFormat="1" ht="21.75" customHeight="1">
      <c r="A129" s="33"/>
      <c r="B129" s="34"/>
      <c r="C129" s="202" t="s">
        <v>130</v>
      </c>
      <c r="D129" s="202" t="s">
        <v>125</v>
      </c>
      <c r="E129" s="203" t="s">
        <v>146</v>
      </c>
      <c r="F129" s="204" t="s">
        <v>147</v>
      </c>
      <c r="G129" s="205" t="s">
        <v>138</v>
      </c>
      <c r="H129" s="206">
        <v>7.2</v>
      </c>
      <c r="I129" s="207"/>
      <c r="J129" s="208">
        <f>ROUND(I129*H129,2)</f>
        <v>0</v>
      </c>
      <c r="K129" s="204" t="s">
        <v>129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130</v>
      </c>
      <c r="AT129" s="213" t="s">
        <v>125</v>
      </c>
      <c r="AU129" s="213" t="s">
        <v>87</v>
      </c>
      <c r="AY129" s="16" t="s">
        <v>122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130</v>
      </c>
      <c r="BM129" s="213" t="s">
        <v>319</v>
      </c>
    </row>
    <row r="130" spans="1:65" s="2" customFormat="1" ht="29.25">
      <c r="A130" s="33"/>
      <c r="B130" s="34"/>
      <c r="C130" s="35"/>
      <c r="D130" s="215" t="s">
        <v>132</v>
      </c>
      <c r="E130" s="35"/>
      <c r="F130" s="216" t="s">
        <v>149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132</v>
      </c>
      <c r="AU130" s="16" t="s">
        <v>87</v>
      </c>
    </row>
    <row r="131" spans="1:65" s="2" customFormat="1" ht="19.5">
      <c r="A131" s="33"/>
      <c r="B131" s="34"/>
      <c r="C131" s="35"/>
      <c r="D131" s="215" t="s">
        <v>134</v>
      </c>
      <c r="E131" s="35"/>
      <c r="F131" s="219" t="s">
        <v>150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134</v>
      </c>
      <c r="AU131" s="16" t="s">
        <v>87</v>
      </c>
    </row>
    <row r="132" spans="1:65" s="13" customFormat="1">
      <c r="B132" s="220"/>
      <c r="C132" s="221"/>
      <c r="D132" s="215" t="s">
        <v>151</v>
      </c>
      <c r="E132" s="222" t="s">
        <v>1</v>
      </c>
      <c r="F132" s="223" t="s">
        <v>320</v>
      </c>
      <c r="G132" s="221"/>
      <c r="H132" s="224">
        <v>7.2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151</v>
      </c>
      <c r="AU132" s="230" t="s">
        <v>87</v>
      </c>
      <c r="AV132" s="13" t="s">
        <v>87</v>
      </c>
      <c r="AW132" s="13" t="s">
        <v>34</v>
      </c>
      <c r="AX132" s="13" t="s">
        <v>85</v>
      </c>
      <c r="AY132" s="230" t="s">
        <v>122</v>
      </c>
    </row>
    <row r="133" spans="1:65" s="2" customFormat="1" ht="21.75" customHeight="1">
      <c r="A133" s="33"/>
      <c r="B133" s="34"/>
      <c r="C133" s="202" t="s">
        <v>123</v>
      </c>
      <c r="D133" s="202" t="s">
        <v>125</v>
      </c>
      <c r="E133" s="203" t="s">
        <v>153</v>
      </c>
      <c r="F133" s="204" t="s">
        <v>154</v>
      </c>
      <c r="G133" s="205" t="s">
        <v>155</v>
      </c>
      <c r="H133" s="206">
        <v>6</v>
      </c>
      <c r="I133" s="207"/>
      <c r="J133" s="208">
        <f>ROUND(I133*H133,2)</f>
        <v>0</v>
      </c>
      <c r="K133" s="204" t="s">
        <v>129</v>
      </c>
      <c r="L133" s="38"/>
      <c r="M133" s="209" t="s">
        <v>1</v>
      </c>
      <c r="N133" s="210" t="s">
        <v>42</v>
      </c>
      <c r="O133" s="70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3" t="s">
        <v>130</v>
      </c>
      <c r="AT133" s="213" t="s">
        <v>125</v>
      </c>
      <c r="AU133" s="213" t="s">
        <v>87</v>
      </c>
      <c r="AY133" s="16" t="s">
        <v>122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6" t="s">
        <v>85</v>
      </c>
      <c r="BK133" s="214">
        <f>ROUND(I133*H133,2)</f>
        <v>0</v>
      </c>
      <c r="BL133" s="16" t="s">
        <v>130</v>
      </c>
      <c r="BM133" s="213" t="s">
        <v>321</v>
      </c>
    </row>
    <row r="134" spans="1:65" s="2" customFormat="1" ht="39">
      <c r="A134" s="33"/>
      <c r="B134" s="34"/>
      <c r="C134" s="35"/>
      <c r="D134" s="215" t="s">
        <v>132</v>
      </c>
      <c r="E134" s="35"/>
      <c r="F134" s="216" t="s">
        <v>157</v>
      </c>
      <c r="G134" s="35"/>
      <c r="H134" s="35"/>
      <c r="I134" s="114"/>
      <c r="J134" s="35"/>
      <c r="K134" s="35"/>
      <c r="L134" s="38"/>
      <c r="M134" s="217"/>
      <c r="N134" s="218"/>
      <c r="O134" s="70"/>
      <c r="P134" s="70"/>
      <c r="Q134" s="70"/>
      <c r="R134" s="70"/>
      <c r="S134" s="70"/>
      <c r="T134" s="71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132</v>
      </c>
      <c r="AU134" s="16" t="s">
        <v>87</v>
      </c>
    </row>
    <row r="135" spans="1:65" s="2" customFormat="1" ht="21.75" customHeight="1">
      <c r="A135" s="33"/>
      <c r="B135" s="34"/>
      <c r="C135" s="202" t="s">
        <v>158</v>
      </c>
      <c r="D135" s="202" t="s">
        <v>125</v>
      </c>
      <c r="E135" s="203" t="s">
        <v>159</v>
      </c>
      <c r="F135" s="204" t="s">
        <v>160</v>
      </c>
      <c r="G135" s="205" t="s">
        <v>155</v>
      </c>
      <c r="H135" s="206">
        <v>12</v>
      </c>
      <c r="I135" s="207"/>
      <c r="J135" s="208">
        <f>ROUND(I135*H135,2)</f>
        <v>0</v>
      </c>
      <c r="K135" s="204" t="s">
        <v>129</v>
      </c>
      <c r="L135" s="38"/>
      <c r="M135" s="209" t="s">
        <v>1</v>
      </c>
      <c r="N135" s="210" t="s">
        <v>42</v>
      </c>
      <c r="O135" s="70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3" t="s">
        <v>130</v>
      </c>
      <c r="AT135" s="213" t="s">
        <v>125</v>
      </c>
      <c r="AU135" s="213" t="s">
        <v>87</v>
      </c>
      <c r="AY135" s="16" t="s">
        <v>122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6" t="s">
        <v>85</v>
      </c>
      <c r="BK135" s="214">
        <f>ROUND(I135*H135,2)</f>
        <v>0</v>
      </c>
      <c r="BL135" s="16" t="s">
        <v>130</v>
      </c>
      <c r="BM135" s="213" t="s">
        <v>322</v>
      </c>
    </row>
    <row r="136" spans="1:65" s="2" customFormat="1" ht="39">
      <c r="A136" s="33"/>
      <c r="B136" s="34"/>
      <c r="C136" s="35"/>
      <c r="D136" s="215" t="s">
        <v>132</v>
      </c>
      <c r="E136" s="35"/>
      <c r="F136" s="216" t="s">
        <v>162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132</v>
      </c>
      <c r="AU136" s="16" t="s">
        <v>87</v>
      </c>
    </row>
    <row r="137" spans="1:65" s="2" customFormat="1" ht="21.75" customHeight="1">
      <c r="A137" s="33"/>
      <c r="B137" s="34"/>
      <c r="C137" s="202" t="s">
        <v>163</v>
      </c>
      <c r="D137" s="202" t="s">
        <v>125</v>
      </c>
      <c r="E137" s="203" t="s">
        <v>164</v>
      </c>
      <c r="F137" s="204" t="s">
        <v>165</v>
      </c>
      <c r="G137" s="205" t="s">
        <v>155</v>
      </c>
      <c r="H137" s="206">
        <v>12</v>
      </c>
      <c r="I137" s="207"/>
      <c r="J137" s="208">
        <f>ROUND(I137*H137,2)</f>
        <v>0</v>
      </c>
      <c r="K137" s="204" t="s">
        <v>129</v>
      </c>
      <c r="L137" s="38"/>
      <c r="M137" s="209" t="s">
        <v>1</v>
      </c>
      <c r="N137" s="210" t="s">
        <v>42</v>
      </c>
      <c r="O137" s="70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3" t="s">
        <v>130</v>
      </c>
      <c r="AT137" s="213" t="s">
        <v>125</v>
      </c>
      <c r="AU137" s="213" t="s">
        <v>87</v>
      </c>
      <c r="AY137" s="16" t="s">
        <v>122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6" t="s">
        <v>85</v>
      </c>
      <c r="BK137" s="214">
        <f>ROUND(I137*H137,2)</f>
        <v>0</v>
      </c>
      <c r="BL137" s="16" t="s">
        <v>130</v>
      </c>
      <c r="BM137" s="213" t="s">
        <v>323</v>
      </c>
    </row>
    <row r="138" spans="1:65" s="2" customFormat="1" ht="39">
      <c r="A138" s="33"/>
      <c r="B138" s="34"/>
      <c r="C138" s="35"/>
      <c r="D138" s="215" t="s">
        <v>132</v>
      </c>
      <c r="E138" s="35"/>
      <c r="F138" s="216" t="s">
        <v>167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132</v>
      </c>
      <c r="AU138" s="16" t="s">
        <v>87</v>
      </c>
    </row>
    <row r="139" spans="1:65" s="2" customFormat="1" ht="21.75" customHeight="1">
      <c r="A139" s="33"/>
      <c r="B139" s="34"/>
      <c r="C139" s="202" t="s">
        <v>168</v>
      </c>
      <c r="D139" s="202" t="s">
        <v>125</v>
      </c>
      <c r="E139" s="203" t="s">
        <v>169</v>
      </c>
      <c r="F139" s="204" t="s">
        <v>170</v>
      </c>
      <c r="G139" s="205" t="s">
        <v>138</v>
      </c>
      <c r="H139" s="206">
        <v>1706</v>
      </c>
      <c r="I139" s="207"/>
      <c r="J139" s="208">
        <f>ROUND(I139*H139,2)</f>
        <v>0</v>
      </c>
      <c r="K139" s="204" t="s">
        <v>129</v>
      </c>
      <c r="L139" s="38"/>
      <c r="M139" s="209" t="s">
        <v>1</v>
      </c>
      <c r="N139" s="210" t="s">
        <v>42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130</v>
      </c>
      <c r="AT139" s="213" t="s">
        <v>125</v>
      </c>
      <c r="AU139" s="213" t="s">
        <v>87</v>
      </c>
      <c r="AY139" s="16" t="s">
        <v>122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85</v>
      </c>
      <c r="BK139" s="214">
        <f>ROUND(I139*H139,2)</f>
        <v>0</v>
      </c>
      <c r="BL139" s="16" t="s">
        <v>130</v>
      </c>
      <c r="BM139" s="213" t="s">
        <v>324</v>
      </c>
    </row>
    <row r="140" spans="1:65" s="2" customFormat="1" ht="29.25">
      <c r="A140" s="33"/>
      <c r="B140" s="34"/>
      <c r="C140" s="35"/>
      <c r="D140" s="215" t="s">
        <v>132</v>
      </c>
      <c r="E140" s="35"/>
      <c r="F140" s="216" t="s">
        <v>172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132</v>
      </c>
      <c r="AU140" s="16" t="s">
        <v>87</v>
      </c>
    </row>
    <row r="141" spans="1:65" s="2" customFormat="1" ht="19.5">
      <c r="A141" s="33"/>
      <c r="B141" s="34"/>
      <c r="C141" s="35"/>
      <c r="D141" s="215" t="s">
        <v>134</v>
      </c>
      <c r="E141" s="35"/>
      <c r="F141" s="219" t="s">
        <v>150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134</v>
      </c>
      <c r="AU141" s="16" t="s">
        <v>87</v>
      </c>
    </row>
    <row r="142" spans="1:65" s="13" customFormat="1">
      <c r="B142" s="220"/>
      <c r="C142" s="221"/>
      <c r="D142" s="215" t="s">
        <v>151</v>
      </c>
      <c r="E142" s="222" t="s">
        <v>1</v>
      </c>
      <c r="F142" s="223" t="s">
        <v>325</v>
      </c>
      <c r="G142" s="221"/>
      <c r="H142" s="224">
        <v>1706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151</v>
      </c>
      <c r="AU142" s="230" t="s">
        <v>87</v>
      </c>
      <c r="AV142" s="13" t="s">
        <v>87</v>
      </c>
      <c r="AW142" s="13" t="s">
        <v>34</v>
      </c>
      <c r="AX142" s="13" t="s">
        <v>85</v>
      </c>
      <c r="AY142" s="230" t="s">
        <v>122</v>
      </c>
    </row>
    <row r="143" spans="1:65" s="2" customFormat="1" ht="21.75" customHeight="1">
      <c r="A143" s="33"/>
      <c r="B143" s="34"/>
      <c r="C143" s="202" t="s">
        <v>174</v>
      </c>
      <c r="D143" s="202" t="s">
        <v>125</v>
      </c>
      <c r="E143" s="203" t="s">
        <v>175</v>
      </c>
      <c r="F143" s="204" t="s">
        <v>176</v>
      </c>
      <c r="G143" s="205" t="s">
        <v>138</v>
      </c>
      <c r="H143" s="206">
        <v>472</v>
      </c>
      <c r="I143" s="207"/>
      <c r="J143" s="208">
        <f>ROUND(I143*H143,2)</f>
        <v>0</v>
      </c>
      <c r="K143" s="204" t="s">
        <v>129</v>
      </c>
      <c r="L143" s="38"/>
      <c r="M143" s="209" t="s">
        <v>1</v>
      </c>
      <c r="N143" s="210" t="s">
        <v>42</v>
      </c>
      <c r="O143" s="70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3" t="s">
        <v>130</v>
      </c>
      <c r="AT143" s="213" t="s">
        <v>125</v>
      </c>
      <c r="AU143" s="213" t="s">
        <v>87</v>
      </c>
      <c r="AY143" s="16" t="s">
        <v>122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6" t="s">
        <v>85</v>
      </c>
      <c r="BK143" s="214">
        <f>ROUND(I143*H143,2)</f>
        <v>0</v>
      </c>
      <c r="BL143" s="16" t="s">
        <v>130</v>
      </c>
      <c r="BM143" s="213" t="s">
        <v>326</v>
      </c>
    </row>
    <row r="144" spans="1:65" s="2" customFormat="1" ht="19.5">
      <c r="A144" s="33"/>
      <c r="B144" s="34"/>
      <c r="C144" s="35"/>
      <c r="D144" s="215" t="s">
        <v>132</v>
      </c>
      <c r="E144" s="35"/>
      <c r="F144" s="216" t="s">
        <v>178</v>
      </c>
      <c r="G144" s="35"/>
      <c r="H144" s="35"/>
      <c r="I144" s="114"/>
      <c r="J144" s="35"/>
      <c r="K144" s="35"/>
      <c r="L144" s="38"/>
      <c r="M144" s="217"/>
      <c r="N144" s="218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132</v>
      </c>
      <c r="AU144" s="16" t="s">
        <v>87</v>
      </c>
    </row>
    <row r="145" spans="1:65" s="2" customFormat="1" ht="19.5">
      <c r="A145" s="33"/>
      <c r="B145" s="34"/>
      <c r="C145" s="35"/>
      <c r="D145" s="215" t="s">
        <v>134</v>
      </c>
      <c r="E145" s="35"/>
      <c r="F145" s="219" t="s">
        <v>150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134</v>
      </c>
      <c r="AU145" s="16" t="s">
        <v>87</v>
      </c>
    </row>
    <row r="146" spans="1:65" s="13" customFormat="1">
      <c r="B146" s="220"/>
      <c r="C146" s="221"/>
      <c r="D146" s="215" t="s">
        <v>151</v>
      </c>
      <c r="E146" s="222" t="s">
        <v>1</v>
      </c>
      <c r="F146" s="223" t="s">
        <v>327</v>
      </c>
      <c r="G146" s="221"/>
      <c r="H146" s="224">
        <v>472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151</v>
      </c>
      <c r="AU146" s="230" t="s">
        <v>87</v>
      </c>
      <c r="AV146" s="13" t="s">
        <v>87</v>
      </c>
      <c r="AW146" s="13" t="s">
        <v>34</v>
      </c>
      <c r="AX146" s="13" t="s">
        <v>85</v>
      </c>
      <c r="AY146" s="230" t="s">
        <v>122</v>
      </c>
    </row>
    <row r="147" spans="1:65" s="2" customFormat="1" ht="21.75" customHeight="1">
      <c r="A147" s="33"/>
      <c r="B147" s="34"/>
      <c r="C147" s="202" t="s">
        <v>180</v>
      </c>
      <c r="D147" s="202" t="s">
        <v>125</v>
      </c>
      <c r="E147" s="203" t="s">
        <v>181</v>
      </c>
      <c r="F147" s="204" t="s">
        <v>182</v>
      </c>
      <c r="G147" s="205" t="s">
        <v>155</v>
      </c>
      <c r="H147" s="206">
        <v>4</v>
      </c>
      <c r="I147" s="207"/>
      <c r="J147" s="208">
        <f>ROUND(I147*H147,2)</f>
        <v>0</v>
      </c>
      <c r="K147" s="204" t="s">
        <v>129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130</v>
      </c>
      <c r="AT147" s="213" t="s">
        <v>125</v>
      </c>
      <c r="AU147" s="213" t="s">
        <v>87</v>
      </c>
      <c r="AY147" s="16" t="s">
        <v>122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130</v>
      </c>
      <c r="BM147" s="213" t="s">
        <v>328</v>
      </c>
    </row>
    <row r="148" spans="1:65" s="2" customFormat="1" ht="29.25">
      <c r="A148" s="33"/>
      <c r="B148" s="34"/>
      <c r="C148" s="35"/>
      <c r="D148" s="215" t="s">
        <v>132</v>
      </c>
      <c r="E148" s="35"/>
      <c r="F148" s="216" t="s">
        <v>184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132</v>
      </c>
      <c r="AU148" s="16" t="s">
        <v>87</v>
      </c>
    </row>
    <row r="149" spans="1:65" s="2" customFormat="1" ht="21.75" customHeight="1">
      <c r="A149" s="33"/>
      <c r="B149" s="34"/>
      <c r="C149" s="202" t="s">
        <v>185</v>
      </c>
      <c r="D149" s="202" t="s">
        <v>125</v>
      </c>
      <c r="E149" s="203" t="s">
        <v>195</v>
      </c>
      <c r="F149" s="204" t="s">
        <v>196</v>
      </c>
      <c r="G149" s="205" t="s">
        <v>197</v>
      </c>
      <c r="H149" s="206">
        <v>1.3</v>
      </c>
      <c r="I149" s="207"/>
      <c r="J149" s="208">
        <f>ROUND(I149*H149,2)</f>
        <v>0</v>
      </c>
      <c r="K149" s="204" t="s">
        <v>129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130</v>
      </c>
      <c r="AT149" s="213" t="s">
        <v>125</v>
      </c>
      <c r="AU149" s="213" t="s">
        <v>87</v>
      </c>
      <c r="AY149" s="16" t="s">
        <v>122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130</v>
      </c>
      <c r="BM149" s="213" t="s">
        <v>329</v>
      </c>
    </row>
    <row r="150" spans="1:65" s="2" customFormat="1" ht="39">
      <c r="A150" s="33"/>
      <c r="B150" s="34"/>
      <c r="C150" s="35"/>
      <c r="D150" s="215" t="s">
        <v>132</v>
      </c>
      <c r="E150" s="35"/>
      <c r="F150" s="216" t="s">
        <v>199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132</v>
      </c>
      <c r="AU150" s="16" t="s">
        <v>87</v>
      </c>
    </row>
    <row r="151" spans="1:65" s="2" customFormat="1" ht="19.5">
      <c r="A151" s="33"/>
      <c r="B151" s="34"/>
      <c r="C151" s="35"/>
      <c r="D151" s="215" t="s">
        <v>134</v>
      </c>
      <c r="E151" s="35"/>
      <c r="F151" s="219" t="s">
        <v>200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134</v>
      </c>
      <c r="AU151" s="16" t="s">
        <v>87</v>
      </c>
    </row>
    <row r="152" spans="1:65" s="2" customFormat="1" ht="21.75" customHeight="1">
      <c r="A152" s="33"/>
      <c r="B152" s="34"/>
      <c r="C152" s="202" t="s">
        <v>190</v>
      </c>
      <c r="D152" s="202" t="s">
        <v>125</v>
      </c>
      <c r="E152" s="203" t="s">
        <v>202</v>
      </c>
      <c r="F152" s="204" t="s">
        <v>203</v>
      </c>
      <c r="G152" s="205" t="s">
        <v>204</v>
      </c>
      <c r="H152" s="206">
        <v>70</v>
      </c>
      <c r="I152" s="207"/>
      <c r="J152" s="208">
        <f>ROUND(I152*H152,2)</f>
        <v>0</v>
      </c>
      <c r="K152" s="204" t="s">
        <v>129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130</v>
      </c>
      <c r="AT152" s="213" t="s">
        <v>125</v>
      </c>
      <c r="AU152" s="213" t="s">
        <v>87</v>
      </c>
      <c r="AY152" s="16" t="s">
        <v>122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130</v>
      </c>
      <c r="BM152" s="213" t="s">
        <v>330</v>
      </c>
    </row>
    <row r="153" spans="1:65" s="2" customFormat="1" ht="19.5">
      <c r="A153" s="33"/>
      <c r="B153" s="34"/>
      <c r="C153" s="35"/>
      <c r="D153" s="215" t="s">
        <v>132</v>
      </c>
      <c r="E153" s="35"/>
      <c r="F153" s="216" t="s">
        <v>206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132</v>
      </c>
      <c r="AU153" s="16" t="s">
        <v>87</v>
      </c>
    </row>
    <row r="154" spans="1:65" s="2" customFormat="1" ht="21.75" customHeight="1">
      <c r="A154" s="33"/>
      <c r="B154" s="34"/>
      <c r="C154" s="202" t="s">
        <v>194</v>
      </c>
      <c r="D154" s="202" t="s">
        <v>125</v>
      </c>
      <c r="E154" s="203" t="s">
        <v>207</v>
      </c>
      <c r="F154" s="204" t="s">
        <v>208</v>
      </c>
      <c r="G154" s="205" t="s">
        <v>197</v>
      </c>
      <c r="H154" s="206">
        <v>1.3</v>
      </c>
      <c r="I154" s="207"/>
      <c r="J154" s="208">
        <f>ROUND(I154*H154,2)</f>
        <v>0</v>
      </c>
      <c r="K154" s="204" t="s">
        <v>129</v>
      </c>
      <c r="L154" s="38"/>
      <c r="M154" s="209" t="s">
        <v>1</v>
      </c>
      <c r="N154" s="210" t="s">
        <v>42</v>
      </c>
      <c r="O154" s="70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3" t="s">
        <v>130</v>
      </c>
      <c r="AT154" s="213" t="s">
        <v>125</v>
      </c>
      <c r="AU154" s="213" t="s">
        <v>87</v>
      </c>
      <c r="AY154" s="16" t="s">
        <v>122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6" t="s">
        <v>85</v>
      </c>
      <c r="BK154" s="214">
        <f>ROUND(I154*H154,2)</f>
        <v>0</v>
      </c>
      <c r="BL154" s="16" t="s">
        <v>130</v>
      </c>
      <c r="BM154" s="213" t="s">
        <v>331</v>
      </c>
    </row>
    <row r="155" spans="1:65" s="2" customFormat="1" ht="19.5">
      <c r="A155" s="33"/>
      <c r="B155" s="34"/>
      <c r="C155" s="35"/>
      <c r="D155" s="215" t="s">
        <v>132</v>
      </c>
      <c r="E155" s="35"/>
      <c r="F155" s="216" t="s">
        <v>210</v>
      </c>
      <c r="G155" s="35"/>
      <c r="H155" s="35"/>
      <c r="I155" s="114"/>
      <c r="J155" s="35"/>
      <c r="K155" s="35"/>
      <c r="L155" s="38"/>
      <c r="M155" s="217"/>
      <c r="N155" s="218"/>
      <c r="O155" s="70"/>
      <c r="P155" s="70"/>
      <c r="Q155" s="70"/>
      <c r="R155" s="70"/>
      <c r="S155" s="70"/>
      <c r="T155" s="71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132</v>
      </c>
      <c r="AU155" s="16" t="s">
        <v>87</v>
      </c>
    </row>
    <row r="156" spans="1:65" s="2" customFormat="1" ht="19.5">
      <c r="A156" s="33"/>
      <c r="B156" s="34"/>
      <c r="C156" s="35"/>
      <c r="D156" s="215" t="s">
        <v>134</v>
      </c>
      <c r="E156" s="35"/>
      <c r="F156" s="219" t="s">
        <v>200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134</v>
      </c>
      <c r="AU156" s="16" t="s">
        <v>87</v>
      </c>
    </row>
    <row r="157" spans="1:65" s="2" customFormat="1" ht="21.75" customHeight="1">
      <c r="A157" s="33"/>
      <c r="B157" s="34"/>
      <c r="C157" s="202" t="s">
        <v>201</v>
      </c>
      <c r="D157" s="202" t="s">
        <v>125</v>
      </c>
      <c r="E157" s="203" t="s">
        <v>212</v>
      </c>
      <c r="F157" s="204" t="s">
        <v>213</v>
      </c>
      <c r="G157" s="205" t="s">
        <v>128</v>
      </c>
      <c r="H157" s="206">
        <v>4</v>
      </c>
      <c r="I157" s="207"/>
      <c r="J157" s="208">
        <f>ROUND(I157*H157,2)</f>
        <v>0</v>
      </c>
      <c r="K157" s="204" t="s">
        <v>129</v>
      </c>
      <c r="L157" s="38"/>
      <c r="M157" s="209" t="s">
        <v>1</v>
      </c>
      <c r="N157" s="210" t="s">
        <v>42</v>
      </c>
      <c r="O157" s="70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3" t="s">
        <v>130</v>
      </c>
      <c r="AT157" s="213" t="s">
        <v>125</v>
      </c>
      <c r="AU157" s="213" t="s">
        <v>87</v>
      </c>
      <c r="AY157" s="16" t="s">
        <v>122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6" t="s">
        <v>85</v>
      </c>
      <c r="BK157" s="214">
        <f>ROUND(I157*H157,2)</f>
        <v>0</v>
      </c>
      <c r="BL157" s="16" t="s">
        <v>130</v>
      </c>
      <c r="BM157" s="213" t="s">
        <v>332</v>
      </c>
    </row>
    <row r="158" spans="1:65" s="2" customFormat="1">
      <c r="A158" s="33"/>
      <c r="B158" s="34"/>
      <c r="C158" s="35"/>
      <c r="D158" s="215" t="s">
        <v>132</v>
      </c>
      <c r="E158" s="35"/>
      <c r="F158" s="216" t="s">
        <v>213</v>
      </c>
      <c r="G158" s="35"/>
      <c r="H158" s="35"/>
      <c r="I158" s="114"/>
      <c r="J158" s="35"/>
      <c r="K158" s="35"/>
      <c r="L158" s="38"/>
      <c r="M158" s="217"/>
      <c r="N158" s="218"/>
      <c r="O158" s="70"/>
      <c r="P158" s="70"/>
      <c r="Q158" s="70"/>
      <c r="R158" s="70"/>
      <c r="S158" s="70"/>
      <c r="T158" s="71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132</v>
      </c>
      <c r="AU158" s="16" t="s">
        <v>87</v>
      </c>
    </row>
    <row r="159" spans="1:65" s="2" customFormat="1" ht="21.75" customHeight="1">
      <c r="A159" s="33"/>
      <c r="B159" s="34"/>
      <c r="C159" s="202" t="s">
        <v>8</v>
      </c>
      <c r="D159" s="202" t="s">
        <v>125</v>
      </c>
      <c r="E159" s="203" t="s">
        <v>216</v>
      </c>
      <c r="F159" s="204" t="s">
        <v>217</v>
      </c>
      <c r="G159" s="205" t="s">
        <v>128</v>
      </c>
      <c r="H159" s="206">
        <v>4</v>
      </c>
      <c r="I159" s="207"/>
      <c r="J159" s="208">
        <f>ROUND(I159*H159,2)</f>
        <v>0</v>
      </c>
      <c r="K159" s="204" t="s">
        <v>129</v>
      </c>
      <c r="L159" s="38"/>
      <c r="M159" s="209" t="s">
        <v>1</v>
      </c>
      <c r="N159" s="210" t="s">
        <v>42</v>
      </c>
      <c r="O159" s="70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130</v>
      </c>
      <c r="AT159" s="213" t="s">
        <v>125</v>
      </c>
      <c r="AU159" s="213" t="s">
        <v>87</v>
      </c>
      <c r="AY159" s="16" t="s">
        <v>122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130</v>
      </c>
      <c r="BM159" s="213" t="s">
        <v>333</v>
      </c>
    </row>
    <row r="160" spans="1:65" s="2" customFormat="1">
      <c r="A160" s="33"/>
      <c r="B160" s="34"/>
      <c r="C160" s="35"/>
      <c r="D160" s="215" t="s">
        <v>132</v>
      </c>
      <c r="E160" s="35"/>
      <c r="F160" s="216" t="s">
        <v>219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132</v>
      </c>
      <c r="AU160" s="16" t="s">
        <v>87</v>
      </c>
    </row>
    <row r="161" spans="1:65" s="2" customFormat="1" ht="21.75" customHeight="1">
      <c r="A161" s="33"/>
      <c r="B161" s="34"/>
      <c r="C161" s="231" t="s">
        <v>211</v>
      </c>
      <c r="D161" s="231" t="s">
        <v>229</v>
      </c>
      <c r="E161" s="232" t="s">
        <v>230</v>
      </c>
      <c r="F161" s="233" t="s">
        <v>231</v>
      </c>
      <c r="G161" s="234" t="s">
        <v>128</v>
      </c>
      <c r="H161" s="235">
        <v>2</v>
      </c>
      <c r="I161" s="236"/>
      <c r="J161" s="237">
        <f>ROUND(I161*H161,2)</f>
        <v>0</v>
      </c>
      <c r="K161" s="233" t="s">
        <v>129</v>
      </c>
      <c r="L161" s="238"/>
      <c r="M161" s="239" t="s">
        <v>1</v>
      </c>
      <c r="N161" s="240" t="s">
        <v>42</v>
      </c>
      <c r="O161" s="70"/>
      <c r="P161" s="211">
        <f>O161*H161</f>
        <v>0</v>
      </c>
      <c r="Q161" s="211">
        <v>0.22444</v>
      </c>
      <c r="R161" s="211">
        <f>Q161*H161</f>
        <v>0.44888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168</v>
      </c>
      <c r="AT161" s="213" t="s">
        <v>229</v>
      </c>
      <c r="AU161" s="213" t="s">
        <v>87</v>
      </c>
      <c r="AY161" s="16" t="s">
        <v>122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130</v>
      </c>
      <c r="BM161" s="213" t="s">
        <v>334</v>
      </c>
    </row>
    <row r="162" spans="1:65" s="2" customFormat="1">
      <c r="A162" s="33"/>
      <c r="B162" s="34"/>
      <c r="C162" s="35"/>
      <c r="D162" s="215" t="s">
        <v>132</v>
      </c>
      <c r="E162" s="35"/>
      <c r="F162" s="216" t="s">
        <v>231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87</v>
      </c>
    </row>
    <row r="163" spans="1:65" s="2" customFormat="1" ht="21.75" customHeight="1">
      <c r="A163" s="33"/>
      <c r="B163" s="34"/>
      <c r="C163" s="231" t="s">
        <v>215</v>
      </c>
      <c r="D163" s="231" t="s">
        <v>229</v>
      </c>
      <c r="E163" s="232" t="s">
        <v>237</v>
      </c>
      <c r="F163" s="233" t="s">
        <v>238</v>
      </c>
      <c r="G163" s="234" t="s">
        <v>128</v>
      </c>
      <c r="H163" s="235">
        <v>2798</v>
      </c>
      <c r="I163" s="236"/>
      <c r="J163" s="237">
        <f>ROUND(I163*H163,2)</f>
        <v>0</v>
      </c>
      <c r="K163" s="233" t="s">
        <v>129</v>
      </c>
      <c r="L163" s="238"/>
      <c r="M163" s="239" t="s">
        <v>1</v>
      </c>
      <c r="N163" s="240" t="s">
        <v>42</v>
      </c>
      <c r="O163" s="70"/>
      <c r="P163" s="211">
        <f>O163*H163</f>
        <v>0</v>
      </c>
      <c r="Q163" s="211">
        <v>1.8000000000000001E-4</v>
      </c>
      <c r="R163" s="211">
        <f>Q163*H163</f>
        <v>0.50363999999999998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168</v>
      </c>
      <c r="AT163" s="213" t="s">
        <v>229</v>
      </c>
      <c r="AU163" s="213" t="s">
        <v>87</v>
      </c>
      <c r="AY163" s="16" t="s">
        <v>122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130</v>
      </c>
      <c r="BM163" s="213" t="s">
        <v>335</v>
      </c>
    </row>
    <row r="164" spans="1:65" s="2" customFormat="1">
      <c r="A164" s="33"/>
      <c r="B164" s="34"/>
      <c r="C164" s="35"/>
      <c r="D164" s="215" t="s">
        <v>132</v>
      </c>
      <c r="E164" s="35"/>
      <c r="F164" s="216" t="s">
        <v>238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132</v>
      </c>
      <c r="AU164" s="16" t="s">
        <v>87</v>
      </c>
    </row>
    <row r="165" spans="1:65" s="2" customFormat="1" ht="21.75" customHeight="1">
      <c r="A165" s="33"/>
      <c r="B165" s="34"/>
      <c r="C165" s="231" t="s">
        <v>220</v>
      </c>
      <c r="D165" s="231" t="s">
        <v>229</v>
      </c>
      <c r="E165" s="232" t="s">
        <v>241</v>
      </c>
      <c r="F165" s="233" t="s">
        <v>242</v>
      </c>
      <c r="G165" s="234" t="s">
        <v>128</v>
      </c>
      <c r="H165" s="235">
        <v>5596</v>
      </c>
      <c r="I165" s="236"/>
      <c r="J165" s="237">
        <f>ROUND(I165*H165,2)</f>
        <v>0</v>
      </c>
      <c r="K165" s="233" t="s">
        <v>129</v>
      </c>
      <c r="L165" s="238"/>
      <c r="M165" s="239" t="s">
        <v>1</v>
      </c>
      <c r="N165" s="240" t="s">
        <v>42</v>
      </c>
      <c r="O165" s="70"/>
      <c r="P165" s="211">
        <f>O165*H165</f>
        <v>0</v>
      </c>
      <c r="Q165" s="211">
        <v>9.0000000000000006E-5</v>
      </c>
      <c r="R165" s="211">
        <f>Q165*H165</f>
        <v>0.50363999999999998</v>
      </c>
      <c r="S165" s="211">
        <v>0</v>
      </c>
      <c r="T165" s="21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3" t="s">
        <v>168</v>
      </c>
      <c r="AT165" s="213" t="s">
        <v>229</v>
      </c>
      <c r="AU165" s="213" t="s">
        <v>87</v>
      </c>
      <c r="AY165" s="16" t="s">
        <v>122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6" t="s">
        <v>85</v>
      </c>
      <c r="BK165" s="214">
        <f>ROUND(I165*H165,2)</f>
        <v>0</v>
      </c>
      <c r="BL165" s="16" t="s">
        <v>130</v>
      </c>
      <c r="BM165" s="213" t="s">
        <v>336</v>
      </c>
    </row>
    <row r="166" spans="1:65" s="2" customFormat="1">
      <c r="A166" s="33"/>
      <c r="B166" s="34"/>
      <c r="C166" s="35"/>
      <c r="D166" s="215" t="s">
        <v>132</v>
      </c>
      <c r="E166" s="35"/>
      <c r="F166" s="216" t="s">
        <v>242</v>
      </c>
      <c r="G166" s="35"/>
      <c r="H166" s="35"/>
      <c r="I166" s="114"/>
      <c r="J166" s="35"/>
      <c r="K166" s="35"/>
      <c r="L166" s="38"/>
      <c r="M166" s="217"/>
      <c r="N166" s="218"/>
      <c r="O166" s="70"/>
      <c r="P166" s="70"/>
      <c r="Q166" s="70"/>
      <c r="R166" s="70"/>
      <c r="S166" s="70"/>
      <c r="T166" s="71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132</v>
      </c>
      <c r="AU166" s="16" t="s">
        <v>87</v>
      </c>
    </row>
    <row r="167" spans="1:65" s="2" customFormat="1" ht="21.75" customHeight="1">
      <c r="A167" s="33"/>
      <c r="B167" s="34"/>
      <c r="C167" s="231" t="s">
        <v>224</v>
      </c>
      <c r="D167" s="231" t="s">
        <v>229</v>
      </c>
      <c r="E167" s="232" t="s">
        <v>245</v>
      </c>
      <c r="F167" s="233" t="s">
        <v>246</v>
      </c>
      <c r="G167" s="234" t="s">
        <v>128</v>
      </c>
      <c r="H167" s="235">
        <v>100</v>
      </c>
      <c r="I167" s="236"/>
      <c r="J167" s="237">
        <f>ROUND(I167*H167,2)</f>
        <v>0</v>
      </c>
      <c r="K167" s="233" t="s">
        <v>129</v>
      </c>
      <c r="L167" s="238"/>
      <c r="M167" s="239" t="s">
        <v>1</v>
      </c>
      <c r="N167" s="240" t="s">
        <v>42</v>
      </c>
      <c r="O167" s="70"/>
      <c r="P167" s="211">
        <f>O167*H167</f>
        <v>0</v>
      </c>
      <c r="Q167" s="211">
        <v>4.8999999999999998E-4</v>
      </c>
      <c r="R167" s="211">
        <f>Q167*H167</f>
        <v>4.9000000000000002E-2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168</v>
      </c>
      <c r="AT167" s="213" t="s">
        <v>229</v>
      </c>
      <c r="AU167" s="213" t="s">
        <v>87</v>
      </c>
      <c r="AY167" s="16" t="s">
        <v>122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130</v>
      </c>
      <c r="BM167" s="213" t="s">
        <v>337</v>
      </c>
    </row>
    <row r="168" spans="1:65" s="2" customFormat="1">
      <c r="A168" s="33"/>
      <c r="B168" s="34"/>
      <c r="C168" s="35"/>
      <c r="D168" s="215" t="s">
        <v>132</v>
      </c>
      <c r="E168" s="35"/>
      <c r="F168" s="216" t="s">
        <v>246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132</v>
      </c>
      <c r="AU168" s="16" t="s">
        <v>87</v>
      </c>
    </row>
    <row r="169" spans="1:65" s="2" customFormat="1" ht="21.75" customHeight="1">
      <c r="A169" s="33"/>
      <c r="B169" s="34"/>
      <c r="C169" s="231" t="s">
        <v>228</v>
      </c>
      <c r="D169" s="231" t="s">
        <v>229</v>
      </c>
      <c r="E169" s="232" t="s">
        <v>249</v>
      </c>
      <c r="F169" s="233" t="s">
        <v>250</v>
      </c>
      <c r="G169" s="234" t="s">
        <v>128</v>
      </c>
      <c r="H169" s="235">
        <v>100</v>
      </c>
      <c r="I169" s="236"/>
      <c r="J169" s="237">
        <f>ROUND(I169*H169,2)</f>
        <v>0</v>
      </c>
      <c r="K169" s="233" t="s">
        <v>129</v>
      </c>
      <c r="L169" s="238"/>
      <c r="M169" s="239" t="s">
        <v>1</v>
      </c>
      <c r="N169" s="240" t="s">
        <v>42</v>
      </c>
      <c r="O169" s="70"/>
      <c r="P169" s="211">
        <f>O169*H169</f>
        <v>0</v>
      </c>
      <c r="Q169" s="211">
        <v>1.4999999999999999E-4</v>
      </c>
      <c r="R169" s="211">
        <f>Q169*H169</f>
        <v>1.4999999999999999E-2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168</v>
      </c>
      <c r="AT169" s="213" t="s">
        <v>229</v>
      </c>
      <c r="AU169" s="213" t="s">
        <v>87</v>
      </c>
      <c r="AY169" s="16" t="s">
        <v>122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130</v>
      </c>
      <c r="BM169" s="213" t="s">
        <v>338</v>
      </c>
    </row>
    <row r="170" spans="1:65" s="2" customFormat="1">
      <c r="A170" s="33"/>
      <c r="B170" s="34"/>
      <c r="C170" s="35"/>
      <c r="D170" s="215" t="s">
        <v>132</v>
      </c>
      <c r="E170" s="35"/>
      <c r="F170" s="216" t="s">
        <v>250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87</v>
      </c>
    </row>
    <row r="171" spans="1:65" s="2" customFormat="1" ht="21.75" customHeight="1">
      <c r="A171" s="33"/>
      <c r="B171" s="34"/>
      <c r="C171" s="231" t="s">
        <v>7</v>
      </c>
      <c r="D171" s="231" t="s">
        <v>229</v>
      </c>
      <c r="E171" s="232" t="s">
        <v>253</v>
      </c>
      <c r="F171" s="233" t="s">
        <v>254</v>
      </c>
      <c r="G171" s="234" t="s">
        <v>255</v>
      </c>
      <c r="H171" s="235">
        <v>119</v>
      </c>
      <c r="I171" s="236"/>
      <c r="J171" s="237">
        <f>ROUND(I171*H171,2)</f>
        <v>0</v>
      </c>
      <c r="K171" s="233" t="s">
        <v>129</v>
      </c>
      <c r="L171" s="238"/>
      <c r="M171" s="239" t="s">
        <v>1</v>
      </c>
      <c r="N171" s="240" t="s">
        <v>42</v>
      </c>
      <c r="O171" s="70"/>
      <c r="P171" s="211">
        <f>O171*H171</f>
        <v>0</v>
      </c>
      <c r="Q171" s="211">
        <v>1</v>
      </c>
      <c r="R171" s="211">
        <f>Q171*H171</f>
        <v>119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168</v>
      </c>
      <c r="AT171" s="213" t="s">
        <v>229</v>
      </c>
      <c r="AU171" s="213" t="s">
        <v>87</v>
      </c>
      <c r="AY171" s="16" t="s">
        <v>122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85</v>
      </c>
      <c r="BK171" s="214">
        <f>ROUND(I171*H171,2)</f>
        <v>0</v>
      </c>
      <c r="BL171" s="16" t="s">
        <v>130</v>
      </c>
      <c r="BM171" s="213" t="s">
        <v>339</v>
      </c>
    </row>
    <row r="172" spans="1:65" s="2" customFormat="1">
      <c r="A172" s="33"/>
      <c r="B172" s="34"/>
      <c r="C172" s="35"/>
      <c r="D172" s="215" t="s">
        <v>132</v>
      </c>
      <c r="E172" s="35"/>
      <c r="F172" s="216" t="s">
        <v>254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132</v>
      </c>
      <c r="AU172" s="16" t="s">
        <v>87</v>
      </c>
    </row>
    <row r="173" spans="1:65" s="13" customFormat="1">
      <c r="B173" s="220"/>
      <c r="C173" s="221"/>
      <c r="D173" s="215" t="s">
        <v>151</v>
      </c>
      <c r="E173" s="222" t="s">
        <v>1</v>
      </c>
      <c r="F173" s="223" t="s">
        <v>340</v>
      </c>
      <c r="G173" s="221"/>
      <c r="H173" s="224">
        <v>119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151</v>
      </c>
      <c r="AU173" s="230" t="s">
        <v>87</v>
      </c>
      <c r="AV173" s="13" t="s">
        <v>87</v>
      </c>
      <c r="AW173" s="13" t="s">
        <v>34</v>
      </c>
      <c r="AX173" s="13" t="s">
        <v>85</v>
      </c>
      <c r="AY173" s="230" t="s">
        <v>122</v>
      </c>
    </row>
    <row r="174" spans="1:65" s="12" customFormat="1" ht="25.9" customHeight="1">
      <c r="B174" s="186"/>
      <c r="C174" s="187"/>
      <c r="D174" s="188" t="s">
        <v>76</v>
      </c>
      <c r="E174" s="189" t="s">
        <v>258</v>
      </c>
      <c r="F174" s="189" t="s">
        <v>259</v>
      </c>
      <c r="G174" s="187"/>
      <c r="H174" s="187"/>
      <c r="I174" s="190"/>
      <c r="J174" s="191">
        <f>BK174</f>
        <v>0</v>
      </c>
      <c r="K174" s="187"/>
      <c r="L174" s="192"/>
      <c r="M174" s="193"/>
      <c r="N174" s="194"/>
      <c r="O174" s="194"/>
      <c r="P174" s="195">
        <f>SUM(P175:P202)</f>
        <v>0</v>
      </c>
      <c r="Q174" s="194"/>
      <c r="R174" s="195">
        <f>SUM(R175:R202)</f>
        <v>0</v>
      </c>
      <c r="S174" s="194"/>
      <c r="T174" s="196">
        <f>SUM(T175:T202)</f>
        <v>0</v>
      </c>
      <c r="AR174" s="197" t="s">
        <v>130</v>
      </c>
      <c r="AT174" s="198" t="s">
        <v>76</v>
      </c>
      <c r="AU174" s="198" t="s">
        <v>77</v>
      </c>
      <c r="AY174" s="197" t="s">
        <v>122</v>
      </c>
      <c r="BK174" s="199">
        <f>SUM(BK175:BK202)</f>
        <v>0</v>
      </c>
    </row>
    <row r="175" spans="1:65" s="2" customFormat="1" ht="21.75" customHeight="1">
      <c r="A175" s="33"/>
      <c r="B175" s="34"/>
      <c r="C175" s="202" t="s">
        <v>236</v>
      </c>
      <c r="D175" s="202" t="s">
        <v>125</v>
      </c>
      <c r="E175" s="203" t="s">
        <v>261</v>
      </c>
      <c r="F175" s="204" t="s">
        <v>262</v>
      </c>
      <c r="G175" s="205" t="s">
        <v>255</v>
      </c>
      <c r="H175" s="206">
        <v>85.197999999999993</v>
      </c>
      <c r="I175" s="207"/>
      <c r="J175" s="208">
        <f>ROUND(I175*H175,2)</f>
        <v>0</v>
      </c>
      <c r="K175" s="204" t="s">
        <v>129</v>
      </c>
      <c r="L175" s="38"/>
      <c r="M175" s="209" t="s">
        <v>1</v>
      </c>
      <c r="N175" s="210" t="s">
        <v>42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263</v>
      </c>
      <c r="AT175" s="213" t="s">
        <v>125</v>
      </c>
      <c r="AU175" s="213" t="s">
        <v>85</v>
      </c>
      <c r="AY175" s="16" t="s">
        <v>122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263</v>
      </c>
      <c r="BM175" s="213" t="s">
        <v>341</v>
      </c>
    </row>
    <row r="176" spans="1:65" s="2" customFormat="1" ht="68.25">
      <c r="A176" s="33"/>
      <c r="B176" s="34"/>
      <c r="C176" s="35"/>
      <c r="D176" s="215" t="s">
        <v>132</v>
      </c>
      <c r="E176" s="35"/>
      <c r="F176" s="216" t="s">
        <v>265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132</v>
      </c>
      <c r="AU176" s="16" t="s">
        <v>85</v>
      </c>
    </row>
    <row r="177" spans="1:65" s="13" customFormat="1">
      <c r="B177" s="220"/>
      <c r="C177" s="221"/>
      <c r="D177" s="215" t="s">
        <v>151</v>
      </c>
      <c r="E177" s="222" t="s">
        <v>1</v>
      </c>
      <c r="F177" s="223" t="s">
        <v>342</v>
      </c>
      <c r="G177" s="221"/>
      <c r="H177" s="224">
        <v>85.197999999999993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151</v>
      </c>
      <c r="AU177" s="230" t="s">
        <v>85</v>
      </c>
      <c r="AV177" s="13" t="s">
        <v>87</v>
      </c>
      <c r="AW177" s="13" t="s">
        <v>34</v>
      </c>
      <c r="AX177" s="13" t="s">
        <v>85</v>
      </c>
      <c r="AY177" s="230" t="s">
        <v>122</v>
      </c>
    </row>
    <row r="178" spans="1:65" s="2" customFormat="1" ht="21.75" customHeight="1">
      <c r="A178" s="33"/>
      <c r="B178" s="34"/>
      <c r="C178" s="202" t="s">
        <v>240</v>
      </c>
      <c r="D178" s="202" t="s">
        <v>125</v>
      </c>
      <c r="E178" s="203" t="s">
        <v>268</v>
      </c>
      <c r="F178" s="204" t="s">
        <v>269</v>
      </c>
      <c r="G178" s="205" t="s">
        <v>255</v>
      </c>
      <c r="H178" s="206">
        <v>0.504</v>
      </c>
      <c r="I178" s="207"/>
      <c r="J178" s="208">
        <f>ROUND(I178*H178,2)</f>
        <v>0</v>
      </c>
      <c r="K178" s="204" t="s">
        <v>129</v>
      </c>
      <c r="L178" s="38"/>
      <c r="M178" s="209" t="s">
        <v>1</v>
      </c>
      <c r="N178" s="210" t="s">
        <v>42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263</v>
      </c>
      <c r="AT178" s="213" t="s">
        <v>125</v>
      </c>
      <c r="AU178" s="213" t="s">
        <v>85</v>
      </c>
      <c r="AY178" s="16" t="s">
        <v>122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85</v>
      </c>
      <c r="BK178" s="214">
        <f>ROUND(I178*H178,2)</f>
        <v>0</v>
      </c>
      <c r="BL178" s="16" t="s">
        <v>263</v>
      </c>
      <c r="BM178" s="213" t="s">
        <v>343</v>
      </c>
    </row>
    <row r="179" spans="1:65" s="2" customFormat="1" ht="29.25">
      <c r="A179" s="33"/>
      <c r="B179" s="34"/>
      <c r="C179" s="35"/>
      <c r="D179" s="215" t="s">
        <v>132</v>
      </c>
      <c r="E179" s="35"/>
      <c r="F179" s="216" t="s">
        <v>271</v>
      </c>
      <c r="G179" s="35"/>
      <c r="H179" s="35"/>
      <c r="I179" s="114"/>
      <c r="J179" s="35"/>
      <c r="K179" s="35"/>
      <c r="L179" s="38"/>
      <c r="M179" s="217"/>
      <c r="N179" s="21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132</v>
      </c>
      <c r="AU179" s="16" t="s">
        <v>85</v>
      </c>
    </row>
    <row r="180" spans="1:65" s="2" customFormat="1" ht="33" customHeight="1">
      <c r="A180" s="33"/>
      <c r="B180" s="34"/>
      <c r="C180" s="202" t="s">
        <v>244</v>
      </c>
      <c r="D180" s="202" t="s">
        <v>125</v>
      </c>
      <c r="E180" s="203" t="s">
        <v>273</v>
      </c>
      <c r="F180" s="204" t="s">
        <v>274</v>
      </c>
      <c r="G180" s="205" t="s">
        <v>128</v>
      </c>
      <c r="H180" s="206">
        <v>1</v>
      </c>
      <c r="I180" s="207"/>
      <c r="J180" s="208">
        <f>ROUND(I180*H180,2)</f>
        <v>0</v>
      </c>
      <c r="K180" s="204" t="s">
        <v>129</v>
      </c>
      <c r="L180" s="38"/>
      <c r="M180" s="209" t="s">
        <v>1</v>
      </c>
      <c r="N180" s="210" t="s">
        <v>42</v>
      </c>
      <c r="O180" s="70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3" t="s">
        <v>263</v>
      </c>
      <c r="AT180" s="213" t="s">
        <v>125</v>
      </c>
      <c r="AU180" s="213" t="s">
        <v>85</v>
      </c>
      <c r="AY180" s="16" t="s">
        <v>122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6" t="s">
        <v>85</v>
      </c>
      <c r="BK180" s="214">
        <f>ROUND(I180*H180,2)</f>
        <v>0</v>
      </c>
      <c r="BL180" s="16" t="s">
        <v>263</v>
      </c>
      <c r="BM180" s="213" t="s">
        <v>344</v>
      </c>
    </row>
    <row r="181" spans="1:65" s="2" customFormat="1" ht="68.25">
      <c r="A181" s="33"/>
      <c r="B181" s="34"/>
      <c r="C181" s="35"/>
      <c r="D181" s="215" t="s">
        <v>132</v>
      </c>
      <c r="E181" s="35"/>
      <c r="F181" s="216" t="s">
        <v>276</v>
      </c>
      <c r="G181" s="35"/>
      <c r="H181" s="35"/>
      <c r="I181" s="114"/>
      <c r="J181" s="35"/>
      <c r="K181" s="35"/>
      <c r="L181" s="38"/>
      <c r="M181" s="217"/>
      <c r="N181" s="218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132</v>
      </c>
      <c r="AU181" s="16" t="s">
        <v>85</v>
      </c>
    </row>
    <row r="182" spans="1:65" s="2" customFormat="1" ht="19.5">
      <c r="A182" s="33"/>
      <c r="B182" s="34"/>
      <c r="C182" s="35"/>
      <c r="D182" s="215" t="s">
        <v>134</v>
      </c>
      <c r="E182" s="35"/>
      <c r="F182" s="219" t="s">
        <v>277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134</v>
      </c>
      <c r="AU182" s="16" t="s">
        <v>85</v>
      </c>
    </row>
    <row r="183" spans="1:65" s="13" customFormat="1">
      <c r="B183" s="220"/>
      <c r="C183" s="221"/>
      <c r="D183" s="215" t="s">
        <v>151</v>
      </c>
      <c r="E183" s="222" t="s">
        <v>1</v>
      </c>
      <c r="F183" s="223" t="s">
        <v>345</v>
      </c>
      <c r="G183" s="221"/>
      <c r="H183" s="224">
        <v>1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151</v>
      </c>
      <c r="AU183" s="230" t="s">
        <v>85</v>
      </c>
      <c r="AV183" s="13" t="s">
        <v>87</v>
      </c>
      <c r="AW183" s="13" t="s">
        <v>34</v>
      </c>
      <c r="AX183" s="13" t="s">
        <v>85</v>
      </c>
      <c r="AY183" s="230" t="s">
        <v>122</v>
      </c>
    </row>
    <row r="184" spans="1:65" s="2" customFormat="1" ht="21.75" customHeight="1">
      <c r="A184" s="33"/>
      <c r="B184" s="34"/>
      <c r="C184" s="202" t="s">
        <v>248</v>
      </c>
      <c r="D184" s="202" t="s">
        <v>125</v>
      </c>
      <c r="E184" s="203" t="s">
        <v>346</v>
      </c>
      <c r="F184" s="204" t="s">
        <v>347</v>
      </c>
      <c r="G184" s="205" t="s">
        <v>255</v>
      </c>
      <c r="H184" s="206">
        <v>0.44900000000000001</v>
      </c>
      <c r="I184" s="207"/>
      <c r="J184" s="208">
        <f>ROUND(I184*H184,2)</f>
        <v>0</v>
      </c>
      <c r="K184" s="204" t="s">
        <v>129</v>
      </c>
      <c r="L184" s="38"/>
      <c r="M184" s="209" t="s">
        <v>1</v>
      </c>
      <c r="N184" s="210" t="s">
        <v>42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263</v>
      </c>
      <c r="AT184" s="213" t="s">
        <v>125</v>
      </c>
      <c r="AU184" s="213" t="s">
        <v>85</v>
      </c>
      <c r="AY184" s="16" t="s">
        <v>122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85</v>
      </c>
      <c r="BK184" s="214">
        <f>ROUND(I184*H184,2)</f>
        <v>0</v>
      </c>
      <c r="BL184" s="16" t="s">
        <v>263</v>
      </c>
      <c r="BM184" s="213" t="s">
        <v>348</v>
      </c>
    </row>
    <row r="185" spans="1:65" s="2" customFormat="1" ht="68.25">
      <c r="A185" s="33"/>
      <c r="B185" s="34"/>
      <c r="C185" s="35"/>
      <c r="D185" s="215" t="s">
        <v>132</v>
      </c>
      <c r="E185" s="35"/>
      <c r="F185" s="216" t="s">
        <v>349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132</v>
      </c>
      <c r="AU185" s="16" t="s">
        <v>85</v>
      </c>
    </row>
    <row r="186" spans="1:65" s="13" customFormat="1">
      <c r="B186" s="220"/>
      <c r="C186" s="221"/>
      <c r="D186" s="215" t="s">
        <v>151</v>
      </c>
      <c r="E186" s="222" t="s">
        <v>1</v>
      </c>
      <c r="F186" s="223" t="s">
        <v>350</v>
      </c>
      <c r="G186" s="221"/>
      <c r="H186" s="224">
        <v>0.44900000000000001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151</v>
      </c>
      <c r="AU186" s="230" t="s">
        <v>85</v>
      </c>
      <c r="AV186" s="13" t="s">
        <v>87</v>
      </c>
      <c r="AW186" s="13" t="s">
        <v>34</v>
      </c>
      <c r="AX186" s="13" t="s">
        <v>85</v>
      </c>
      <c r="AY186" s="230" t="s">
        <v>122</v>
      </c>
    </row>
    <row r="187" spans="1:65" s="2" customFormat="1" ht="21.75" customHeight="1">
      <c r="A187" s="33"/>
      <c r="B187" s="34"/>
      <c r="C187" s="202" t="s">
        <v>252</v>
      </c>
      <c r="D187" s="202" t="s">
        <v>125</v>
      </c>
      <c r="E187" s="203" t="s">
        <v>286</v>
      </c>
      <c r="F187" s="204" t="s">
        <v>287</v>
      </c>
      <c r="G187" s="205" t="s">
        <v>255</v>
      </c>
      <c r="H187" s="206">
        <v>119</v>
      </c>
      <c r="I187" s="207"/>
      <c r="J187" s="208">
        <f>ROUND(I187*H187,2)</f>
        <v>0</v>
      </c>
      <c r="K187" s="204" t="s">
        <v>129</v>
      </c>
      <c r="L187" s="38"/>
      <c r="M187" s="209" t="s">
        <v>1</v>
      </c>
      <c r="N187" s="210" t="s">
        <v>42</v>
      </c>
      <c r="O187" s="70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3" t="s">
        <v>263</v>
      </c>
      <c r="AT187" s="213" t="s">
        <v>125</v>
      </c>
      <c r="AU187" s="213" t="s">
        <v>85</v>
      </c>
      <c r="AY187" s="16" t="s">
        <v>122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6" t="s">
        <v>85</v>
      </c>
      <c r="BK187" s="214">
        <f>ROUND(I187*H187,2)</f>
        <v>0</v>
      </c>
      <c r="BL187" s="16" t="s">
        <v>263</v>
      </c>
      <c r="BM187" s="213" t="s">
        <v>351</v>
      </c>
    </row>
    <row r="188" spans="1:65" s="2" customFormat="1" ht="68.25">
      <c r="A188" s="33"/>
      <c r="B188" s="34"/>
      <c r="C188" s="35"/>
      <c r="D188" s="215" t="s">
        <v>132</v>
      </c>
      <c r="E188" s="35"/>
      <c r="F188" s="216" t="s">
        <v>289</v>
      </c>
      <c r="G188" s="35"/>
      <c r="H188" s="35"/>
      <c r="I188" s="114"/>
      <c r="J188" s="35"/>
      <c r="K188" s="35"/>
      <c r="L188" s="38"/>
      <c r="M188" s="217"/>
      <c r="N188" s="218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132</v>
      </c>
      <c r="AU188" s="16" t="s">
        <v>85</v>
      </c>
    </row>
    <row r="189" spans="1:65" s="13" customFormat="1">
      <c r="B189" s="220"/>
      <c r="C189" s="221"/>
      <c r="D189" s="215" t="s">
        <v>151</v>
      </c>
      <c r="E189" s="222" t="s">
        <v>1</v>
      </c>
      <c r="F189" s="223" t="s">
        <v>352</v>
      </c>
      <c r="G189" s="221"/>
      <c r="H189" s="224">
        <v>119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151</v>
      </c>
      <c r="AU189" s="230" t="s">
        <v>85</v>
      </c>
      <c r="AV189" s="13" t="s">
        <v>87</v>
      </c>
      <c r="AW189" s="13" t="s">
        <v>34</v>
      </c>
      <c r="AX189" s="13" t="s">
        <v>85</v>
      </c>
      <c r="AY189" s="230" t="s">
        <v>122</v>
      </c>
    </row>
    <row r="190" spans="1:65" s="2" customFormat="1" ht="21.75" customHeight="1">
      <c r="A190" s="33"/>
      <c r="B190" s="34"/>
      <c r="C190" s="202" t="s">
        <v>260</v>
      </c>
      <c r="D190" s="202" t="s">
        <v>125</v>
      </c>
      <c r="E190" s="203" t="s">
        <v>292</v>
      </c>
      <c r="F190" s="204" t="s">
        <v>293</v>
      </c>
      <c r="G190" s="205" t="s">
        <v>255</v>
      </c>
      <c r="H190" s="206">
        <v>1.0720000000000001</v>
      </c>
      <c r="I190" s="207"/>
      <c r="J190" s="208">
        <f>ROUND(I190*H190,2)</f>
        <v>0</v>
      </c>
      <c r="K190" s="204" t="s">
        <v>129</v>
      </c>
      <c r="L190" s="38"/>
      <c r="M190" s="209" t="s">
        <v>1</v>
      </c>
      <c r="N190" s="210" t="s">
        <v>42</v>
      </c>
      <c r="O190" s="70"/>
      <c r="P190" s="211">
        <f>O190*H190</f>
        <v>0</v>
      </c>
      <c r="Q190" s="211">
        <v>0</v>
      </c>
      <c r="R190" s="211">
        <f>Q190*H190</f>
        <v>0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263</v>
      </c>
      <c r="AT190" s="213" t="s">
        <v>125</v>
      </c>
      <c r="AU190" s="213" t="s">
        <v>85</v>
      </c>
      <c r="AY190" s="16" t="s">
        <v>122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85</v>
      </c>
      <c r="BK190" s="214">
        <f>ROUND(I190*H190,2)</f>
        <v>0</v>
      </c>
      <c r="BL190" s="16" t="s">
        <v>263</v>
      </c>
      <c r="BM190" s="213" t="s">
        <v>353</v>
      </c>
    </row>
    <row r="191" spans="1:65" s="2" customFormat="1" ht="68.25">
      <c r="A191" s="33"/>
      <c r="B191" s="34"/>
      <c r="C191" s="35"/>
      <c r="D191" s="215" t="s">
        <v>132</v>
      </c>
      <c r="E191" s="35"/>
      <c r="F191" s="216" t="s">
        <v>295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132</v>
      </c>
      <c r="AU191" s="16" t="s">
        <v>85</v>
      </c>
    </row>
    <row r="192" spans="1:65" s="13" customFormat="1">
      <c r="B192" s="220"/>
      <c r="C192" s="221"/>
      <c r="D192" s="215" t="s">
        <v>151</v>
      </c>
      <c r="E192" s="222" t="s">
        <v>1</v>
      </c>
      <c r="F192" s="223" t="s">
        <v>354</v>
      </c>
      <c r="G192" s="221"/>
      <c r="H192" s="224">
        <v>1.0720000000000001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151</v>
      </c>
      <c r="AU192" s="230" t="s">
        <v>85</v>
      </c>
      <c r="AV192" s="13" t="s">
        <v>87</v>
      </c>
      <c r="AW192" s="13" t="s">
        <v>34</v>
      </c>
      <c r="AX192" s="13" t="s">
        <v>85</v>
      </c>
      <c r="AY192" s="230" t="s">
        <v>122</v>
      </c>
    </row>
    <row r="193" spans="1:65" s="2" customFormat="1" ht="21.75" customHeight="1">
      <c r="A193" s="33"/>
      <c r="B193" s="34"/>
      <c r="C193" s="202" t="s">
        <v>267</v>
      </c>
      <c r="D193" s="202" t="s">
        <v>125</v>
      </c>
      <c r="E193" s="203" t="s">
        <v>298</v>
      </c>
      <c r="F193" s="204" t="s">
        <v>299</v>
      </c>
      <c r="G193" s="205" t="s">
        <v>255</v>
      </c>
      <c r="H193" s="206">
        <v>85.647000000000006</v>
      </c>
      <c r="I193" s="207"/>
      <c r="J193" s="208">
        <f>ROUND(I193*H193,2)</f>
        <v>0</v>
      </c>
      <c r="K193" s="204" t="s">
        <v>129</v>
      </c>
      <c r="L193" s="38"/>
      <c r="M193" s="209" t="s">
        <v>1</v>
      </c>
      <c r="N193" s="210" t="s">
        <v>42</v>
      </c>
      <c r="O193" s="70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3" t="s">
        <v>263</v>
      </c>
      <c r="AT193" s="213" t="s">
        <v>125</v>
      </c>
      <c r="AU193" s="213" t="s">
        <v>85</v>
      </c>
      <c r="AY193" s="16" t="s">
        <v>122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6" t="s">
        <v>85</v>
      </c>
      <c r="BK193" s="214">
        <f>ROUND(I193*H193,2)</f>
        <v>0</v>
      </c>
      <c r="BL193" s="16" t="s">
        <v>263</v>
      </c>
      <c r="BM193" s="213" t="s">
        <v>355</v>
      </c>
    </row>
    <row r="194" spans="1:65" s="2" customFormat="1" ht="29.25">
      <c r="A194" s="33"/>
      <c r="B194" s="34"/>
      <c r="C194" s="35"/>
      <c r="D194" s="215" t="s">
        <v>132</v>
      </c>
      <c r="E194" s="35"/>
      <c r="F194" s="216" t="s">
        <v>301</v>
      </c>
      <c r="G194" s="35"/>
      <c r="H194" s="35"/>
      <c r="I194" s="114"/>
      <c r="J194" s="35"/>
      <c r="K194" s="35"/>
      <c r="L194" s="38"/>
      <c r="M194" s="217"/>
      <c r="N194" s="218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132</v>
      </c>
      <c r="AU194" s="16" t="s">
        <v>85</v>
      </c>
    </row>
    <row r="195" spans="1:65" s="13" customFormat="1">
      <c r="B195" s="220"/>
      <c r="C195" s="221"/>
      <c r="D195" s="215" t="s">
        <v>151</v>
      </c>
      <c r="E195" s="222" t="s">
        <v>1</v>
      </c>
      <c r="F195" s="223" t="s">
        <v>356</v>
      </c>
      <c r="G195" s="221"/>
      <c r="H195" s="224">
        <v>85.647000000000006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151</v>
      </c>
      <c r="AU195" s="230" t="s">
        <v>85</v>
      </c>
      <c r="AV195" s="13" t="s">
        <v>87</v>
      </c>
      <c r="AW195" s="13" t="s">
        <v>34</v>
      </c>
      <c r="AX195" s="13" t="s">
        <v>85</v>
      </c>
      <c r="AY195" s="230" t="s">
        <v>122</v>
      </c>
    </row>
    <row r="196" spans="1:65" s="2" customFormat="1" ht="33" customHeight="1">
      <c r="A196" s="33"/>
      <c r="B196" s="34"/>
      <c r="C196" s="202" t="s">
        <v>272</v>
      </c>
      <c r="D196" s="202" t="s">
        <v>125</v>
      </c>
      <c r="E196" s="203" t="s">
        <v>304</v>
      </c>
      <c r="F196" s="204" t="s">
        <v>305</v>
      </c>
      <c r="G196" s="205" t="s">
        <v>255</v>
      </c>
      <c r="H196" s="206">
        <v>85.647000000000006</v>
      </c>
      <c r="I196" s="207"/>
      <c r="J196" s="208">
        <f>ROUND(I196*H196,2)</f>
        <v>0</v>
      </c>
      <c r="K196" s="204" t="s">
        <v>129</v>
      </c>
      <c r="L196" s="38"/>
      <c r="M196" s="209" t="s">
        <v>1</v>
      </c>
      <c r="N196" s="210" t="s">
        <v>42</v>
      </c>
      <c r="O196" s="70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3" t="s">
        <v>263</v>
      </c>
      <c r="AT196" s="213" t="s">
        <v>125</v>
      </c>
      <c r="AU196" s="213" t="s">
        <v>85</v>
      </c>
      <c r="AY196" s="16" t="s">
        <v>122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6" t="s">
        <v>85</v>
      </c>
      <c r="BK196" s="214">
        <f>ROUND(I196*H196,2)</f>
        <v>0</v>
      </c>
      <c r="BL196" s="16" t="s">
        <v>263</v>
      </c>
      <c r="BM196" s="213" t="s">
        <v>357</v>
      </c>
    </row>
    <row r="197" spans="1:65" s="2" customFormat="1" ht="68.25">
      <c r="A197" s="33"/>
      <c r="B197" s="34"/>
      <c r="C197" s="35"/>
      <c r="D197" s="215" t="s">
        <v>132</v>
      </c>
      <c r="E197" s="35"/>
      <c r="F197" s="216" t="s">
        <v>307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132</v>
      </c>
      <c r="AU197" s="16" t="s">
        <v>85</v>
      </c>
    </row>
    <row r="198" spans="1:65" s="2" customFormat="1" ht="19.5">
      <c r="A198" s="33"/>
      <c r="B198" s="34"/>
      <c r="C198" s="35"/>
      <c r="D198" s="215" t="s">
        <v>134</v>
      </c>
      <c r="E198" s="35"/>
      <c r="F198" s="219" t="s">
        <v>308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134</v>
      </c>
      <c r="AU198" s="16" t="s">
        <v>85</v>
      </c>
    </row>
    <row r="199" spans="1:65" s="13" customFormat="1">
      <c r="B199" s="220"/>
      <c r="C199" s="221"/>
      <c r="D199" s="215" t="s">
        <v>151</v>
      </c>
      <c r="E199" s="222" t="s">
        <v>1</v>
      </c>
      <c r="F199" s="223" t="s">
        <v>356</v>
      </c>
      <c r="G199" s="221"/>
      <c r="H199" s="224">
        <v>85.647000000000006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151</v>
      </c>
      <c r="AU199" s="230" t="s">
        <v>85</v>
      </c>
      <c r="AV199" s="13" t="s">
        <v>87</v>
      </c>
      <c r="AW199" s="13" t="s">
        <v>34</v>
      </c>
      <c r="AX199" s="13" t="s">
        <v>85</v>
      </c>
      <c r="AY199" s="230" t="s">
        <v>122</v>
      </c>
    </row>
    <row r="200" spans="1:65" s="2" customFormat="1" ht="21.75" customHeight="1">
      <c r="A200" s="33"/>
      <c r="B200" s="34"/>
      <c r="C200" s="202" t="s">
        <v>279</v>
      </c>
      <c r="D200" s="202" t="s">
        <v>125</v>
      </c>
      <c r="E200" s="203" t="s">
        <v>310</v>
      </c>
      <c r="F200" s="204" t="s">
        <v>311</v>
      </c>
      <c r="G200" s="205" t="s">
        <v>128</v>
      </c>
      <c r="H200" s="206">
        <v>4</v>
      </c>
      <c r="I200" s="207"/>
      <c r="J200" s="208">
        <f>ROUND(I200*H200,2)</f>
        <v>0</v>
      </c>
      <c r="K200" s="204" t="s">
        <v>129</v>
      </c>
      <c r="L200" s="38"/>
      <c r="M200" s="209" t="s">
        <v>1</v>
      </c>
      <c r="N200" s="210" t="s">
        <v>42</v>
      </c>
      <c r="O200" s="70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263</v>
      </c>
      <c r="AT200" s="213" t="s">
        <v>125</v>
      </c>
      <c r="AU200" s="213" t="s">
        <v>85</v>
      </c>
      <c r="AY200" s="16" t="s">
        <v>122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263</v>
      </c>
      <c r="BM200" s="213" t="s">
        <v>358</v>
      </c>
    </row>
    <row r="201" spans="1:65" s="2" customFormat="1" ht="29.25">
      <c r="A201" s="33"/>
      <c r="B201" s="34"/>
      <c r="C201" s="35"/>
      <c r="D201" s="215" t="s">
        <v>132</v>
      </c>
      <c r="E201" s="35"/>
      <c r="F201" s="216" t="s">
        <v>313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132</v>
      </c>
      <c r="AU201" s="16" t="s">
        <v>85</v>
      </c>
    </row>
    <row r="202" spans="1:65" s="13" customFormat="1">
      <c r="B202" s="220"/>
      <c r="C202" s="221"/>
      <c r="D202" s="215" t="s">
        <v>151</v>
      </c>
      <c r="E202" s="222" t="s">
        <v>1</v>
      </c>
      <c r="F202" s="223" t="s">
        <v>314</v>
      </c>
      <c r="G202" s="221"/>
      <c r="H202" s="224">
        <v>4</v>
      </c>
      <c r="I202" s="225"/>
      <c r="J202" s="221"/>
      <c r="K202" s="221"/>
      <c r="L202" s="226"/>
      <c r="M202" s="241"/>
      <c r="N202" s="242"/>
      <c r="O202" s="242"/>
      <c r="P202" s="242"/>
      <c r="Q202" s="242"/>
      <c r="R202" s="242"/>
      <c r="S202" s="242"/>
      <c r="T202" s="243"/>
      <c r="AT202" s="230" t="s">
        <v>151</v>
      </c>
      <c r="AU202" s="230" t="s">
        <v>85</v>
      </c>
      <c r="AV202" s="13" t="s">
        <v>87</v>
      </c>
      <c r="AW202" s="13" t="s">
        <v>34</v>
      </c>
      <c r="AX202" s="13" t="s">
        <v>85</v>
      </c>
      <c r="AY202" s="230" t="s">
        <v>122</v>
      </c>
    </row>
    <row r="203" spans="1:65" s="2" customFormat="1" ht="6.95" customHeight="1">
      <c r="A203" s="33"/>
      <c r="B203" s="53"/>
      <c r="C203" s="54"/>
      <c r="D203" s="54"/>
      <c r="E203" s="54"/>
      <c r="F203" s="54"/>
      <c r="G203" s="54"/>
      <c r="H203" s="54"/>
      <c r="I203" s="151"/>
      <c r="J203" s="54"/>
      <c r="K203" s="54"/>
      <c r="L203" s="38"/>
      <c r="M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</row>
  </sheetData>
  <sheetProtection algorithmName="SHA-512" hashValue="VRV9dvMWaoiFkPF2/EwP+AmYX/wSXHM+TUFZ04gb5fsZ+4C8tbFHBRLTQ0SXBAmuCUeNBap4+f+n4VV7jn2lag==" saltValue="BeH2jxsyIrOyVY3amQJy5q9YKB3pJjwz28Hk08VHJfTzhkUhrOBSffzQH+aDzh39XE/wr55Jee4tghyGSqm9EA==" spinCount="100000" sheet="1" objects="1" scenarios="1" formatColumns="0" formatRows="0" autoFilter="0"/>
  <autoFilter ref="C118:K20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Výměna kolejnic v úseku Ostrava Vítkovice - Odbočka Odra.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359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16. 4. 2020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ROUND((SUM(BE119:BE177)),  2)</f>
        <v>0</v>
      </c>
      <c r="G33" s="33"/>
      <c r="H33" s="33"/>
      <c r="I33" s="130">
        <v>0.21</v>
      </c>
      <c r="J33" s="129">
        <f>ROUND(((SUM(BE119:BE177))*I33),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ROUND((SUM(BF119:BF177)),  2)</f>
        <v>0</v>
      </c>
      <c r="G34" s="33"/>
      <c r="H34" s="33"/>
      <c r="I34" s="130">
        <v>0.15</v>
      </c>
      <c r="J34" s="129">
        <f>ROUND(((SUM(BF119:BF177))*I34),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ROUND((SUM(BG119:BG177)),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ROUND((SUM(BH119:BH177)),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ROUND((SUM(BI119:BI177)),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Výměna kolejnic v úseku Ostrava Vítkovice - Odbočka Odra.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03 - Oprava povrchu nástupiště č. 2 Ostrava Vítkovice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 - Svinov</v>
      </c>
      <c r="G89" s="35"/>
      <c r="H89" s="35"/>
      <c r="I89" s="116" t="s">
        <v>22</v>
      </c>
      <c r="J89" s="65" t="str">
        <f>IF(J12="","",J12)</f>
        <v>16. 4. 2020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100</v>
      </c>
      <c r="D94" s="156"/>
      <c r="E94" s="156"/>
      <c r="F94" s="156"/>
      <c r="G94" s="156"/>
      <c r="H94" s="156"/>
      <c r="I94" s="157"/>
      <c r="J94" s="158" t="s">
        <v>101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102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60"/>
      <c r="C97" s="161"/>
      <c r="D97" s="162" t="s">
        <v>104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105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106</v>
      </c>
      <c r="E99" s="163"/>
      <c r="F99" s="163"/>
      <c r="G99" s="163"/>
      <c r="H99" s="163"/>
      <c r="I99" s="164"/>
      <c r="J99" s="165">
        <f>J160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107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Výměna kolejnic v úseku Ostrava Vítkovice - Odbočka Odra.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97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03 - Oprava povrchu nástupiště č. 2 Ostrava Vítkovice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 - Svinov</v>
      </c>
      <c r="G113" s="35"/>
      <c r="H113" s="35"/>
      <c r="I113" s="116" t="s">
        <v>22</v>
      </c>
      <c r="J113" s="65" t="str">
        <f>IF(J12="","",J12)</f>
        <v>16. 4. 2020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108</v>
      </c>
      <c r="D118" s="177" t="s">
        <v>62</v>
      </c>
      <c r="E118" s="177" t="s">
        <v>58</v>
      </c>
      <c r="F118" s="177" t="s">
        <v>59</v>
      </c>
      <c r="G118" s="177" t="s">
        <v>109</v>
      </c>
      <c r="H118" s="177" t="s">
        <v>110</v>
      </c>
      <c r="I118" s="178" t="s">
        <v>111</v>
      </c>
      <c r="J118" s="177" t="s">
        <v>101</v>
      </c>
      <c r="K118" s="179" t="s">
        <v>112</v>
      </c>
      <c r="L118" s="180"/>
      <c r="M118" s="74" t="s">
        <v>1</v>
      </c>
      <c r="N118" s="75" t="s">
        <v>41</v>
      </c>
      <c r="O118" s="75" t="s">
        <v>113</v>
      </c>
      <c r="P118" s="75" t="s">
        <v>114</v>
      </c>
      <c r="Q118" s="75" t="s">
        <v>115</v>
      </c>
      <c r="R118" s="75" t="s">
        <v>116</v>
      </c>
      <c r="S118" s="75" t="s">
        <v>117</v>
      </c>
      <c r="T118" s="76" t="s">
        <v>118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119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P120+P160</f>
        <v>0</v>
      </c>
      <c r="Q119" s="78"/>
      <c r="R119" s="183">
        <f>R120+R160</f>
        <v>240.84176099999999</v>
      </c>
      <c r="S119" s="78"/>
      <c r="T119" s="184">
        <f>T120+T160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103</v>
      </c>
      <c r="BK119" s="185">
        <f>BK120+BK160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120</v>
      </c>
      <c r="F120" s="189" t="s">
        <v>121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240.84176099999999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122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123</v>
      </c>
      <c r="F121" s="200" t="s">
        <v>124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SUM(P122:P159)</f>
        <v>0</v>
      </c>
      <c r="Q121" s="194"/>
      <c r="R121" s="195">
        <f>SUM(R122:R159)</f>
        <v>240.84176099999999</v>
      </c>
      <c r="S121" s="194"/>
      <c r="T121" s="196">
        <f>SUM(T122:T159)</f>
        <v>0</v>
      </c>
      <c r="AR121" s="197" t="s">
        <v>85</v>
      </c>
      <c r="AT121" s="198" t="s">
        <v>76</v>
      </c>
      <c r="AU121" s="198" t="s">
        <v>85</v>
      </c>
      <c r="AY121" s="197" t="s">
        <v>122</v>
      </c>
      <c r="BK121" s="199">
        <f>SUM(BK122:BK159)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125</v>
      </c>
      <c r="E122" s="203" t="s">
        <v>360</v>
      </c>
      <c r="F122" s="204" t="s">
        <v>361</v>
      </c>
      <c r="G122" s="205" t="s">
        <v>362</v>
      </c>
      <c r="H122" s="206">
        <v>1049.04</v>
      </c>
      <c r="I122" s="207"/>
      <c r="J122" s="208">
        <f>ROUND(I122*H122,2)</f>
        <v>0</v>
      </c>
      <c r="K122" s="204" t="s">
        <v>129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130</v>
      </c>
      <c r="AT122" s="213" t="s">
        <v>125</v>
      </c>
      <c r="AU122" s="213" t="s">
        <v>87</v>
      </c>
      <c r="AY122" s="16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130</v>
      </c>
      <c r="BM122" s="213" t="s">
        <v>363</v>
      </c>
    </row>
    <row r="123" spans="1:65" s="2" customFormat="1" ht="19.5">
      <c r="A123" s="33"/>
      <c r="B123" s="34"/>
      <c r="C123" s="35"/>
      <c r="D123" s="215" t="s">
        <v>132</v>
      </c>
      <c r="E123" s="35"/>
      <c r="F123" s="216" t="s">
        <v>364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87</v>
      </c>
    </row>
    <row r="124" spans="1:65" s="13" customFormat="1">
      <c r="B124" s="220"/>
      <c r="C124" s="221"/>
      <c r="D124" s="215" t="s">
        <v>151</v>
      </c>
      <c r="E124" s="222" t="s">
        <v>1</v>
      </c>
      <c r="F124" s="223" t="s">
        <v>365</v>
      </c>
      <c r="G124" s="221"/>
      <c r="H124" s="224">
        <v>739.2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151</v>
      </c>
      <c r="AU124" s="230" t="s">
        <v>87</v>
      </c>
      <c r="AV124" s="13" t="s">
        <v>87</v>
      </c>
      <c r="AW124" s="13" t="s">
        <v>34</v>
      </c>
      <c r="AX124" s="13" t="s">
        <v>77</v>
      </c>
      <c r="AY124" s="230" t="s">
        <v>122</v>
      </c>
    </row>
    <row r="125" spans="1:65" s="13" customFormat="1">
      <c r="B125" s="220"/>
      <c r="C125" s="221"/>
      <c r="D125" s="215" t="s">
        <v>151</v>
      </c>
      <c r="E125" s="222" t="s">
        <v>1</v>
      </c>
      <c r="F125" s="223" t="s">
        <v>366</v>
      </c>
      <c r="G125" s="221"/>
      <c r="H125" s="224">
        <v>219.84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151</v>
      </c>
      <c r="AU125" s="230" t="s">
        <v>87</v>
      </c>
      <c r="AV125" s="13" t="s">
        <v>87</v>
      </c>
      <c r="AW125" s="13" t="s">
        <v>34</v>
      </c>
      <c r="AX125" s="13" t="s">
        <v>77</v>
      </c>
      <c r="AY125" s="230" t="s">
        <v>122</v>
      </c>
    </row>
    <row r="126" spans="1:65" s="13" customFormat="1">
      <c r="B126" s="220"/>
      <c r="C126" s="221"/>
      <c r="D126" s="215" t="s">
        <v>151</v>
      </c>
      <c r="E126" s="222" t="s">
        <v>1</v>
      </c>
      <c r="F126" s="223" t="s">
        <v>367</v>
      </c>
      <c r="G126" s="221"/>
      <c r="H126" s="224">
        <v>90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AT126" s="230" t="s">
        <v>151</v>
      </c>
      <c r="AU126" s="230" t="s">
        <v>87</v>
      </c>
      <c r="AV126" s="13" t="s">
        <v>87</v>
      </c>
      <c r="AW126" s="13" t="s">
        <v>34</v>
      </c>
      <c r="AX126" s="13" t="s">
        <v>77</v>
      </c>
      <c r="AY126" s="230" t="s">
        <v>122</v>
      </c>
    </row>
    <row r="127" spans="1:65" s="14" customFormat="1">
      <c r="B127" s="244"/>
      <c r="C127" s="245"/>
      <c r="D127" s="215" t="s">
        <v>151</v>
      </c>
      <c r="E127" s="246" t="s">
        <v>1</v>
      </c>
      <c r="F127" s="247" t="s">
        <v>368</v>
      </c>
      <c r="G127" s="245"/>
      <c r="H127" s="248">
        <v>1049.04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151</v>
      </c>
      <c r="AU127" s="254" t="s">
        <v>87</v>
      </c>
      <c r="AV127" s="14" t="s">
        <v>130</v>
      </c>
      <c r="AW127" s="14" t="s">
        <v>34</v>
      </c>
      <c r="AX127" s="14" t="s">
        <v>85</v>
      </c>
      <c r="AY127" s="254" t="s">
        <v>122</v>
      </c>
    </row>
    <row r="128" spans="1:65" s="2" customFormat="1" ht="16.5" customHeight="1">
      <c r="A128" s="33"/>
      <c r="B128" s="34"/>
      <c r="C128" s="202" t="s">
        <v>87</v>
      </c>
      <c r="D128" s="202" t="s">
        <v>125</v>
      </c>
      <c r="E128" s="203" t="s">
        <v>369</v>
      </c>
      <c r="F128" s="204" t="s">
        <v>370</v>
      </c>
      <c r="G128" s="205" t="s">
        <v>362</v>
      </c>
      <c r="H128" s="206">
        <v>1049.04</v>
      </c>
      <c r="I128" s="207"/>
      <c r="J128" s="208">
        <f>ROUND(I128*H128,2)</f>
        <v>0</v>
      </c>
      <c r="K128" s="204" t="s">
        <v>1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130</v>
      </c>
      <c r="AT128" s="213" t="s">
        <v>125</v>
      </c>
      <c r="AU128" s="213" t="s">
        <v>87</v>
      </c>
      <c r="AY128" s="16" t="s">
        <v>122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130</v>
      </c>
      <c r="BM128" s="213" t="s">
        <v>371</v>
      </c>
    </row>
    <row r="129" spans="1:65" s="2" customFormat="1">
      <c r="A129" s="33"/>
      <c r="B129" s="34"/>
      <c r="C129" s="35"/>
      <c r="D129" s="215" t="s">
        <v>132</v>
      </c>
      <c r="E129" s="35"/>
      <c r="F129" s="216" t="s">
        <v>370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87</v>
      </c>
    </row>
    <row r="130" spans="1:65" s="13" customFormat="1">
      <c r="B130" s="220"/>
      <c r="C130" s="221"/>
      <c r="D130" s="215" t="s">
        <v>151</v>
      </c>
      <c r="E130" s="222" t="s">
        <v>1</v>
      </c>
      <c r="F130" s="223" t="s">
        <v>365</v>
      </c>
      <c r="G130" s="221"/>
      <c r="H130" s="224">
        <v>739.2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151</v>
      </c>
      <c r="AU130" s="230" t="s">
        <v>87</v>
      </c>
      <c r="AV130" s="13" t="s">
        <v>87</v>
      </c>
      <c r="AW130" s="13" t="s">
        <v>34</v>
      </c>
      <c r="AX130" s="13" t="s">
        <v>77</v>
      </c>
      <c r="AY130" s="230" t="s">
        <v>122</v>
      </c>
    </row>
    <row r="131" spans="1:65" s="13" customFormat="1">
      <c r="B131" s="220"/>
      <c r="C131" s="221"/>
      <c r="D131" s="215" t="s">
        <v>151</v>
      </c>
      <c r="E131" s="222" t="s">
        <v>1</v>
      </c>
      <c r="F131" s="223" t="s">
        <v>366</v>
      </c>
      <c r="G131" s="221"/>
      <c r="H131" s="224">
        <v>219.84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151</v>
      </c>
      <c r="AU131" s="230" t="s">
        <v>87</v>
      </c>
      <c r="AV131" s="13" t="s">
        <v>87</v>
      </c>
      <c r="AW131" s="13" t="s">
        <v>34</v>
      </c>
      <c r="AX131" s="13" t="s">
        <v>77</v>
      </c>
      <c r="AY131" s="230" t="s">
        <v>122</v>
      </c>
    </row>
    <row r="132" spans="1:65" s="13" customFormat="1">
      <c r="B132" s="220"/>
      <c r="C132" s="221"/>
      <c r="D132" s="215" t="s">
        <v>151</v>
      </c>
      <c r="E132" s="222" t="s">
        <v>1</v>
      </c>
      <c r="F132" s="223" t="s">
        <v>367</v>
      </c>
      <c r="G132" s="221"/>
      <c r="H132" s="224">
        <v>90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151</v>
      </c>
      <c r="AU132" s="230" t="s">
        <v>87</v>
      </c>
      <c r="AV132" s="13" t="s">
        <v>87</v>
      </c>
      <c r="AW132" s="13" t="s">
        <v>34</v>
      </c>
      <c r="AX132" s="13" t="s">
        <v>77</v>
      </c>
      <c r="AY132" s="230" t="s">
        <v>122</v>
      </c>
    </row>
    <row r="133" spans="1:65" s="14" customFormat="1">
      <c r="B133" s="244"/>
      <c r="C133" s="245"/>
      <c r="D133" s="215" t="s">
        <v>151</v>
      </c>
      <c r="E133" s="246" t="s">
        <v>1</v>
      </c>
      <c r="F133" s="247" t="s">
        <v>368</v>
      </c>
      <c r="G133" s="245"/>
      <c r="H133" s="248">
        <v>1049.04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151</v>
      </c>
      <c r="AU133" s="254" t="s">
        <v>87</v>
      </c>
      <c r="AV133" s="14" t="s">
        <v>130</v>
      </c>
      <c r="AW133" s="14" t="s">
        <v>34</v>
      </c>
      <c r="AX133" s="14" t="s">
        <v>85</v>
      </c>
      <c r="AY133" s="254" t="s">
        <v>122</v>
      </c>
    </row>
    <row r="134" spans="1:65" s="2" customFormat="1" ht="21.75" customHeight="1">
      <c r="A134" s="33"/>
      <c r="B134" s="34"/>
      <c r="C134" s="202" t="s">
        <v>141</v>
      </c>
      <c r="D134" s="202" t="s">
        <v>125</v>
      </c>
      <c r="E134" s="203" t="s">
        <v>372</v>
      </c>
      <c r="F134" s="204" t="s">
        <v>373</v>
      </c>
      <c r="G134" s="205" t="s">
        <v>362</v>
      </c>
      <c r="H134" s="206">
        <v>1049.04</v>
      </c>
      <c r="I134" s="207"/>
      <c r="J134" s="208">
        <f>ROUND(I134*H134,2)</f>
        <v>0</v>
      </c>
      <c r="K134" s="204" t="s">
        <v>129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130</v>
      </c>
      <c r="AT134" s="213" t="s">
        <v>125</v>
      </c>
      <c r="AU134" s="213" t="s">
        <v>87</v>
      </c>
      <c r="AY134" s="16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130</v>
      </c>
      <c r="BM134" s="213" t="s">
        <v>374</v>
      </c>
    </row>
    <row r="135" spans="1:65" s="2" customFormat="1" ht="19.5">
      <c r="A135" s="33"/>
      <c r="B135" s="34"/>
      <c r="C135" s="35"/>
      <c r="D135" s="215" t="s">
        <v>132</v>
      </c>
      <c r="E135" s="35"/>
      <c r="F135" s="216" t="s">
        <v>375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132</v>
      </c>
      <c r="AU135" s="16" t="s">
        <v>87</v>
      </c>
    </row>
    <row r="136" spans="1:65" s="13" customFormat="1">
      <c r="B136" s="220"/>
      <c r="C136" s="221"/>
      <c r="D136" s="215" t="s">
        <v>151</v>
      </c>
      <c r="E136" s="222" t="s">
        <v>1</v>
      </c>
      <c r="F136" s="223" t="s">
        <v>365</v>
      </c>
      <c r="G136" s="221"/>
      <c r="H136" s="224">
        <v>739.2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151</v>
      </c>
      <c r="AU136" s="230" t="s">
        <v>87</v>
      </c>
      <c r="AV136" s="13" t="s">
        <v>87</v>
      </c>
      <c r="AW136" s="13" t="s">
        <v>34</v>
      </c>
      <c r="AX136" s="13" t="s">
        <v>77</v>
      </c>
      <c r="AY136" s="230" t="s">
        <v>122</v>
      </c>
    </row>
    <row r="137" spans="1:65" s="13" customFormat="1">
      <c r="B137" s="220"/>
      <c r="C137" s="221"/>
      <c r="D137" s="215" t="s">
        <v>151</v>
      </c>
      <c r="E137" s="222" t="s">
        <v>1</v>
      </c>
      <c r="F137" s="223" t="s">
        <v>366</v>
      </c>
      <c r="G137" s="221"/>
      <c r="H137" s="224">
        <v>219.84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151</v>
      </c>
      <c r="AU137" s="230" t="s">
        <v>87</v>
      </c>
      <c r="AV137" s="13" t="s">
        <v>87</v>
      </c>
      <c r="AW137" s="13" t="s">
        <v>34</v>
      </c>
      <c r="AX137" s="13" t="s">
        <v>77</v>
      </c>
      <c r="AY137" s="230" t="s">
        <v>122</v>
      </c>
    </row>
    <row r="138" spans="1:65" s="13" customFormat="1">
      <c r="B138" s="220"/>
      <c r="C138" s="221"/>
      <c r="D138" s="215" t="s">
        <v>151</v>
      </c>
      <c r="E138" s="222" t="s">
        <v>1</v>
      </c>
      <c r="F138" s="223" t="s">
        <v>367</v>
      </c>
      <c r="G138" s="221"/>
      <c r="H138" s="224">
        <v>90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151</v>
      </c>
      <c r="AU138" s="230" t="s">
        <v>87</v>
      </c>
      <c r="AV138" s="13" t="s">
        <v>87</v>
      </c>
      <c r="AW138" s="13" t="s">
        <v>34</v>
      </c>
      <c r="AX138" s="13" t="s">
        <v>77</v>
      </c>
      <c r="AY138" s="230" t="s">
        <v>122</v>
      </c>
    </row>
    <row r="139" spans="1:65" s="14" customFormat="1">
      <c r="B139" s="244"/>
      <c r="C139" s="245"/>
      <c r="D139" s="215" t="s">
        <v>151</v>
      </c>
      <c r="E139" s="246" t="s">
        <v>1</v>
      </c>
      <c r="F139" s="247" t="s">
        <v>368</v>
      </c>
      <c r="G139" s="245"/>
      <c r="H139" s="248">
        <v>1049.04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151</v>
      </c>
      <c r="AU139" s="254" t="s">
        <v>87</v>
      </c>
      <c r="AV139" s="14" t="s">
        <v>130</v>
      </c>
      <c r="AW139" s="14" t="s">
        <v>34</v>
      </c>
      <c r="AX139" s="14" t="s">
        <v>85</v>
      </c>
      <c r="AY139" s="254" t="s">
        <v>122</v>
      </c>
    </row>
    <row r="140" spans="1:65" s="2" customFormat="1" ht="21.75" customHeight="1">
      <c r="A140" s="33"/>
      <c r="B140" s="34"/>
      <c r="C140" s="202" t="s">
        <v>130</v>
      </c>
      <c r="D140" s="202" t="s">
        <v>125</v>
      </c>
      <c r="E140" s="203" t="s">
        <v>376</v>
      </c>
      <c r="F140" s="204" t="s">
        <v>377</v>
      </c>
      <c r="G140" s="205" t="s">
        <v>362</v>
      </c>
      <c r="H140" s="206">
        <v>1049.04</v>
      </c>
      <c r="I140" s="207"/>
      <c r="J140" s="208">
        <f>ROUND(I140*H140,2)</f>
        <v>0</v>
      </c>
      <c r="K140" s="204" t="s">
        <v>129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130</v>
      </c>
      <c r="AT140" s="213" t="s">
        <v>125</v>
      </c>
      <c r="AU140" s="213" t="s">
        <v>87</v>
      </c>
      <c r="AY140" s="16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130</v>
      </c>
      <c r="BM140" s="213" t="s">
        <v>378</v>
      </c>
    </row>
    <row r="141" spans="1:65" s="2" customFormat="1" ht="19.5">
      <c r="A141" s="33"/>
      <c r="B141" s="34"/>
      <c r="C141" s="35"/>
      <c r="D141" s="215" t="s">
        <v>132</v>
      </c>
      <c r="E141" s="35"/>
      <c r="F141" s="216" t="s">
        <v>379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132</v>
      </c>
      <c r="AU141" s="16" t="s">
        <v>87</v>
      </c>
    </row>
    <row r="142" spans="1:65" s="13" customFormat="1">
      <c r="B142" s="220"/>
      <c r="C142" s="221"/>
      <c r="D142" s="215" t="s">
        <v>151</v>
      </c>
      <c r="E142" s="222" t="s">
        <v>1</v>
      </c>
      <c r="F142" s="223" t="s">
        <v>365</v>
      </c>
      <c r="G142" s="221"/>
      <c r="H142" s="224">
        <v>739.2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151</v>
      </c>
      <c r="AU142" s="230" t="s">
        <v>87</v>
      </c>
      <c r="AV142" s="13" t="s">
        <v>87</v>
      </c>
      <c r="AW142" s="13" t="s">
        <v>34</v>
      </c>
      <c r="AX142" s="13" t="s">
        <v>77</v>
      </c>
      <c r="AY142" s="230" t="s">
        <v>122</v>
      </c>
    </row>
    <row r="143" spans="1:65" s="13" customFormat="1">
      <c r="B143" s="220"/>
      <c r="C143" s="221"/>
      <c r="D143" s="215" t="s">
        <v>151</v>
      </c>
      <c r="E143" s="222" t="s">
        <v>1</v>
      </c>
      <c r="F143" s="223" t="s">
        <v>366</v>
      </c>
      <c r="G143" s="221"/>
      <c r="H143" s="224">
        <v>219.84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151</v>
      </c>
      <c r="AU143" s="230" t="s">
        <v>87</v>
      </c>
      <c r="AV143" s="13" t="s">
        <v>87</v>
      </c>
      <c r="AW143" s="13" t="s">
        <v>34</v>
      </c>
      <c r="AX143" s="13" t="s">
        <v>77</v>
      </c>
      <c r="AY143" s="230" t="s">
        <v>122</v>
      </c>
    </row>
    <row r="144" spans="1:65" s="13" customFormat="1">
      <c r="B144" s="220"/>
      <c r="C144" s="221"/>
      <c r="D144" s="215" t="s">
        <v>151</v>
      </c>
      <c r="E144" s="222" t="s">
        <v>1</v>
      </c>
      <c r="F144" s="223" t="s">
        <v>367</v>
      </c>
      <c r="G144" s="221"/>
      <c r="H144" s="224">
        <v>90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151</v>
      </c>
      <c r="AU144" s="230" t="s">
        <v>87</v>
      </c>
      <c r="AV144" s="13" t="s">
        <v>87</v>
      </c>
      <c r="AW144" s="13" t="s">
        <v>34</v>
      </c>
      <c r="AX144" s="13" t="s">
        <v>77</v>
      </c>
      <c r="AY144" s="230" t="s">
        <v>122</v>
      </c>
    </row>
    <row r="145" spans="1:65" s="14" customFormat="1">
      <c r="B145" s="244"/>
      <c r="C145" s="245"/>
      <c r="D145" s="215" t="s">
        <v>151</v>
      </c>
      <c r="E145" s="246" t="s">
        <v>1</v>
      </c>
      <c r="F145" s="247" t="s">
        <v>368</v>
      </c>
      <c r="G145" s="245"/>
      <c r="H145" s="248">
        <v>1049.04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151</v>
      </c>
      <c r="AU145" s="254" t="s">
        <v>87</v>
      </c>
      <c r="AV145" s="14" t="s">
        <v>130</v>
      </c>
      <c r="AW145" s="14" t="s">
        <v>34</v>
      </c>
      <c r="AX145" s="14" t="s">
        <v>85</v>
      </c>
      <c r="AY145" s="254" t="s">
        <v>122</v>
      </c>
    </row>
    <row r="146" spans="1:65" s="2" customFormat="1" ht="21.75" customHeight="1">
      <c r="A146" s="33"/>
      <c r="B146" s="34"/>
      <c r="C146" s="231" t="s">
        <v>123</v>
      </c>
      <c r="D146" s="231" t="s">
        <v>229</v>
      </c>
      <c r="E146" s="232" t="s">
        <v>380</v>
      </c>
      <c r="F146" s="233" t="s">
        <v>381</v>
      </c>
      <c r="G146" s="234" t="s">
        <v>128</v>
      </c>
      <c r="H146" s="235">
        <v>8230</v>
      </c>
      <c r="I146" s="236"/>
      <c r="J146" s="237">
        <f>ROUND(I146*H146,2)</f>
        <v>0</v>
      </c>
      <c r="K146" s="233" t="s">
        <v>129</v>
      </c>
      <c r="L146" s="238"/>
      <c r="M146" s="239" t="s">
        <v>1</v>
      </c>
      <c r="N146" s="240" t="s">
        <v>42</v>
      </c>
      <c r="O146" s="70"/>
      <c r="P146" s="211">
        <f>O146*H146</f>
        <v>0</v>
      </c>
      <c r="Q146" s="211">
        <v>7.4000000000000003E-3</v>
      </c>
      <c r="R146" s="211">
        <f>Q146*H146</f>
        <v>60.902000000000001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168</v>
      </c>
      <c r="AT146" s="213" t="s">
        <v>229</v>
      </c>
      <c r="AU146" s="213" t="s">
        <v>87</v>
      </c>
      <c r="AY146" s="16" t="s">
        <v>122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130</v>
      </c>
      <c r="BM146" s="213" t="s">
        <v>382</v>
      </c>
    </row>
    <row r="147" spans="1:65" s="2" customFormat="1">
      <c r="A147" s="33"/>
      <c r="B147" s="34"/>
      <c r="C147" s="35"/>
      <c r="D147" s="215" t="s">
        <v>132</v>
      </c>
      <c r="E147" s="35"/>
      <c r="F147" s="216" t="s">
        <v>381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132</v>
      </c>
      <c r="AU147" s="16" t="s">
        <v>87</v>
      </c>
    </row>
    <row r="148" spans="1:65" s="2" customFormat="1" ht="21.75" customHeight="1">
      <c r="A148" s="33"/>
      <c r="B148" s="34"/>
      <c r="C148" s="231" t="s">
        <v>158</v>
      </c>
      <c r="D148" s="231" t="s">
        <v>229</v>
      </c>
      <c r="E148" s="232" t="s">
        <v>383</v>
      </c>
      <c r="F148" s="233" t="s">
        <v>384</v>
      </c>
      <c r="G148" s="234" t="s">
        <v>255</v>
      </c>
      <c r="H148" s="235">
        <v>167.846</v>
      </c>
      <c r="I148" s="236"/>
      <c r="J148" s="237">
        <f>ROUND(I148*H148,2)</f>
        <v>0</v>
      </c>
      <c r="K148" s="233" t="s">
        <v>129</v>
      </c>
      <c r="L148" s="238"/>
      <c r="M148" s="239" t="s">
        <v>1</v>
      </c>
      <c r="N148" s="240" t="s">
        <v>42</v>
      </c>
      <c r="O148" s="70"/>
      <c r="P148" s="211">
        <f>O148*H148</f>
        <v>0</v>
      </c>
      <c r="Q148" s="211">
        <v>1</v>
      </c>
      <c r="R148" s="211">
        <f>Q148*H148</f>
        <v>167.846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168</v>
      </c>
      <c r="AT148" s="213" t="s">
        <v>229</v>
      </c>
      <c r="AU148" s="213" t="s">
        <v>87</v>
      </c>
      <c r="AY148" s="16" t="s">
        <v>122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85</v>
      </c>
      <c r="BK148" s="214">
        <f>ROUND(I148*H148,2)</f>
        <v>0</v>
      </c>
      <c r="BL148" s="16" t="s">
        <v>130</v>
      </c>
      <c r="BM148" s="213" t="s">
        <v>385</v>
      </c>
    </row>
    <row r="149" spans="1:65" s="2" customFormat="1">
      <c r="A149" s="33"/>
      <c r="B149" s="34"/>
      <c r="C149" s="35"/>
      <c r="D149" s="215" t="s">
        <v>132</v>
      </c>
      <c r="E149" s="35"/>
      <c r="F149" s="216" t="s">
        <v>384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132</v>
      </c>
      <c r="AU149" s="16" t="s">
        <v>87</v>
      </c>
    </row>
    <row r="150" spans="1:65" s="13" customFormat="1">
      <c r="B150" s="220"/>
      <c r="C150" s="221"/>
      <c r="D150" s="215" t="s">
        <v>151</v>
      </c>
      <c r="E150" s="222" t="s">
        <v>1</v>
      </c>
      <c r="F150" s="223" t="s">
        <v>386</v>
      </c>
      <c r="G150" s="221"/>
      <c r="H150" s="224">
        <v>167.846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151</v>
      </c>
      <c r="AU150" s="230" t="s">
        <v>87</v>
      </c>
      <c r="AV150" s="13" t="s">
        <v>87</v>
      </c>
      <c r="AW150" s="13" t="s">
        <v>34</v>
      </c>
      <c r="AX150" s="13" t="s">
        <v>85</v>
      </c>
      <c r="AY150" s="230" t="s">
        <v>122</v>
      </c>
    </row>
    <row r="151" spans="1:65" s="2" customFormat="1" ht="21.75" customHeight="1">
      <c r="A151" s="33"/>
      <c r="B151" s="34"/>
      <c r="C151" s="202" t="s">
        <v>163</v>
      </c>
      <c r="D151" s="202" t="s">
        <v>125</v>
      </c>
      <c r="E151" s="203" t="s">
        <v>387</v>
      </c>
      <c r="F151" s="204" t="s">
        <v>388</v>
      </c>
      <c r="G151" s="205" t="s">
        <v>128</v>
      </c>
      <c r="H151" s="206">
        <v>616</v>
      </c>
      <c r="I151" s="207"/>
      <c r="J151" s="208">
        <f>ROUND(I151*H151,2)</f>
        <v>0</v>
      </c>
      <c r="K151" s="204" t="s">
        <v>129</v>
      </c>
      <c r="L151" s="38"/>
      <c r="M151" s="209" t="s">
        <v>1</v>
      </c>
      <c r="N151" s="210" t="s">
        <v>42</v>
      </c>
      <c r="O151" s="70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3" t="s">
        <v>130</v>
      </c>
      <c r="AT151" s="213" t="s">
        <v>125</v>
      </c>
      <c r="AU151" s="213" t="s">
        <v>87</v>
      </c>
      <c r="AY151" s="16" t="s">
        <v>122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6" t="s">
        <v>85</v>
      </c>
      <c r="BK151" s="214">
        <f>ROUND(I151*H151,2)</f>
        <v>0</v>
      </c>
      <c r="BL151" s="16" t="s">
        <v>130</v>
      </c>
      <c r="BM151" s="213" t="s">
        <v>389</v>
      </c>
    </row>
    <row r="152" spans="1:65" s="2" customFormat="1" ht="19.5">
      <c r="A152" s="33"/>
      <c r="B152" s="34"/>
      <c r="C152" s="35"/>
      <c r="D152" s="215" t="s">
        <v>132</v>
      </c>
      <c r="E152" s="35"/>
      <c r="F152" s="216" t="s">
        <v>390</v>
      </c>
      <c r="G152" s="35"/>
      <c r="H152" s="35"/>
      <c r="I152" s="114"/>
      <c r="J152" s="35"/>
      <c r="K152" s="35"/>
      <c r="L152" s="38"/>
      <c r="M152" s="217"/>
      <c r="N152" s="218"/>
      <c r="O152" s="70"/>
      <c r="P152" s="70"/>
      <c r="Q152" s="70"/>
      <c r="R152" s="70"/>
      <c r="S152" s="70"/>
      <c r="T152" s="71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132</v>
      </c>
      <c r="AU152" s="16" t="s">
        <v>87</v>
      </c>
    </row>
    <row r="153" spans="1:65" s="2" customFormat="1" ht="21.75" customHeight="1">
      <c r="A153" s="33"/>
      <c r="B153" s="34"/>
      <c r="C153" s="231" t="s">
        <v>168</v>
      </c>
      <c r="D153" s="231" t="s">
        <v>229</v>
      </c>
      <c r="E153" s="232" t="s">
        <v>391</v>
      </c>
      <c r="F153" s="233" t="s">
        <v>392</v>
      </c>
      <c r="G153" s="234" t="s">
        <v>204</v>
      </c>
      <c r="H153" s="235">
        <v>1.109</v>
      </c>
      <c r="I153" s="236"/>
      <c r="J153" s="237">
        <f>ROUND(I153*H153,2)</f>
        <v>0</v>
      </c>
      <c r="K153" s="233" t="s">
        <v>129</v>
      </c>
      <c r="L153" s="238"/>
      <c r="M153" s="239" t="s">
        <v>1</v>
      </c>
      <c r="N153" s="240" t="s">
        <v>42</v>
      </c>
      <c r="O153" s="70"/>
      <c r="P153" s="211">
        <f>O153*H153</f>
        <v>0</v>
      </c>
      <c r="Q153" s="211">
        <v>2.4289999999999998</v>
      </c>
      <c r="R153" s="211">
        <f>Q153*H153</f>
        <v>2.6937609999999999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168</v>
      </c>
      <c r="AT153" s="213" t="s">
        <v>229</v>
      </c>
      <c r="AU153" s="213" t="s">
        <v>87</v>
      </c>
      <c r="AY153" s="16" t="s">
        <v>122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130</v>
      </c>
      <c r="BM153" s="213" t="s">
        <v>393</v>
      </c>
    </row>
    <row r="154" spans="1:65" s="2" customFormat="1">
      <c r="A154" s="33"/>
      <c r="B154" s="34"/>
      <c r="C154" s="35"/>
      <c r="D154" s="215" t="s">
        <v>132</v>
      </c>
      <c r="E154" s="35"/>
      <c r="F154" s="216" t="s">
        <v>392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132</v>
      </c>
      <c r="AU154" s="16" t="s">
        <v>87</v>
      </c>
    </row>
    <row r="155" spans="1:65" s="13" customFormat="1">
      <c r="B155" s="220"/>
      <c r="C155" s="221"/>
      <c r="D155" s="215" t="s">
        <v>151</v>
      </c>
      <c r="E155" s="222" t="s">
        <v>1</v>
      </c>
      <c r="F155" s="223" t="s">
        <v>394</v>
      </c>
      <c r="G155" s="221"/>
      <c r="H155" s="224">
        <v>1.109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151</v>
      </c>
      <c r="AU155" s="230" t="s">
        <v>87</v>
      </c>
      <c r="AV155" s="13" t="s">
        <v>87</v>
      </c>
      <c r="AW155" s="13" t="s">
        <v>34</v>
      </c>
      <c r="AX155" s="13" t="s">
        <v>85</v>
      </c>
      <c r="AY155" s="230" t="s">
        <v>122</v>
      </c>
    </row>
    <row r="156" spans="1:65" s="2" customFormat="1" ht="16.5" customHeight="1">
      <c r="A156" s="33"/>
      <c r="B156" s="34"/>
      <c r="C156" s="202" t="s">
        <v>174</v>
      </c>
      <c r="D156" s="202" t="s">
        <v>125</v>
      </c>
      <c r="E156" s="203" t="s">
        <v>395</v>
      </c>
      <c r="F156" s="204" t="s">
        <v>396</v>
      </c>
      <c r="G156" s="205" t="s">
        <v>128</v>
      </c>
      <c r="H156" s="206">
        <v>200</v>
      </c>
      <c r="I156" s="207"/>
      <c r="J156" s="208">
        <f>ROUND(I156*H156,2)</f>
        <v>0</v>
      </c>
      <c r="K156" s="204" t="s">
        <v>1</v>
      </c>
      <c r="L156" s="38"/>
      <c r="M156" s="209" t="s">
        <v>1</v>
      </c>
      <c r="N156" s="210" t="s">
        <v>42</v>
      </c>
      <c r="O156" s="70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3" t="s">
        <v>130</v>
      </c>
      <c r="AT156" s="213" t="s">
        <v>125</v>
      </c>
      <c r="AU156" s="213" t="s">
        <v>87</v>
      </c>
      <c r="AY156" s="16" t="s">
        <v>122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6" t="s">
        <v>85</v>
      </c>
      <c r="BK156" s="214">
        <f>ROUND(I156*H156,2)</f>
        <v>0</v>
      </c>
      <c r="BL156" s="16" t="s">
        <v>130</v>
      </c>
      <c r="BM156" s="213" t="s">
        <v>397</v>
      </c>
    </row>
    <row r="157" spans="1:65" s="2" customFormat="1" ht="39">
      <c r="A157" s="33"/>
      <c r="B157" s="34"/>
      <c r="C157" s="35"/>
      <c r="D157" s="215" t="s">
        <v>132</v>
      </c>
      <c r="E157" s="35"/>
      <c r="F157" s="216" t="s">
        <v>398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132</v>
      </c>
      <c r="AU157" s="16" t="s">
        <v>87</v>
      </c>
    </row>
    <row r="158" spans="1:65" s="2" customFormat="1" ht="21.75" customHeight="1">
      <c r="A158" s="33"/>
      <c r="B158" s="34"/>
      <c r="C158" s="231" t="s">
        <v>180</v>
      </c>
      <c r="D158" s="231" t="s">
        <v>229</v>
      </c>
      <c r="E158" s="232" t="s">
        <v>399</v>
      </c>
      <c r="F158" s="233" t="s">
        <v>400</v>
      </c>
      <c r="G158" s="234" t="s">
        <v>128</v>
      </c>
      <c r="H158" s="235">
        <v>200</v>
      </c>
      <c r="I158" s="236"/>
      <c r="J158" s="237">
        <f>ROUND(I158*H158,2)</f>
        <v>0</v>
      </c>
      <c r="K158" s="233" t="s">
        <v>129</v>
      </c>
      <c r="L158" s="238"/>
      <c r="M158" s="239" t="s">
        <v>1</v>
      </c>
      <c r="N158" s="240" t="s">
        <v>42</v>
      </c>
      <c r="O158" s="70"/>
      <c r="P158" s="211">
        <f>O158*H158</f>
        <v>0</v>
      </c>
      <c r="Q158" s="211">
        <v>4.7E-2</v>
      </c>
      <c r="R158" s="211">
        <f>Q158*H158</f>
        <v>9.4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168</v>
      </c>
      <c r="AT158" s="213" t="s">
        <v>229</v>
      </c>
      <c r="AU158" s="213" t="s">
        <v>87</v>
      </c>
      <c r="AY158" s="16" t="s">
        <v>122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130</v>
      </c>
      <c r="BM158" s="213" t="s">
        <v>401</v>
      </c>
    </row>
    <row r="159" spans="1:65" s="2" customFormat="1">
      <c r="A159" s="33"/>
      <c r="B159" s="34"/>
      <c r="C159" s="35"/>
      <c r="D159" s="215" t="s">
        <v>132</v>
      </c>
      <c r="E159" s="35"/>
      <c r="F159" s="216" t="s">
        <v>400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132</v>
      </c>
      <c r="AU159" s="16" t="s">
        <v>87</v>
      </c>
    </row>
    <row r="160" spans="1:65" s="12" customFormat="1" ht="25.9" customHeight="1">
      <c r="B160" s="186"/>
      <c r="C160" s="187"/>
      <c r="D160" s="188" t="s">
        <v>76</v>
      </c>
      <c r="E160" s="189" t="s">
        <v>258</v>
      </c>
      <c r="F160" s="189" t="s">
        <v>259</v>
      </c>
      <c r="G160" s="187"/>
      <c r="H160" s="187"/>
      <c r="I160" s="190"/>
      <c r="J160" s="191">
        <f>BK160</f>
        <v>0</v>
      </c>
      <c r="K160" s="187"/>
      <c r="L160" s="192"/>
      <c r="M160" s="193"/>
      <c r="N160" s="194"/>
      <c r="O160" s="194"/>
      <c r="P160" s="195">
        <f>SUM(P161:P177)</f>
        <v>0</v>
      </c>
      <c r="Q160" s="194"/>
      <c r="R160" s="195">
        <f>SUM(R161:R177)</f>
        <v>0</v>
      </c>
      <c r="S160" s="194"/>
      <c r="T160" s="196">
        <f>SUM(T161:T177)</f>
        <v>0</v>
      </c>
      <c r="AR160" s="197" t="s">
        <v>130</v>
      </c>
      <c r="AT160" s="198" t="s">
        <v>76</v>
      </c>
      <c r="AU160" s="198" t="s">
        <v>77</v>
      </c>
      <c r="AY160" s="197" t="s">
        <v>122</v>
      </c>
      <c r="BK160" s="199">
        <f>SUM(BK161:BK177)</f>
        <v>0</v>
      </c>
    </row>
    <row r="161" spans="1:65" s="2" customFormat="1" ht="21.75" customHeight="1">
      <c r="A161" s="33"/>
      <c r="B161" s="34"/>
      <c r="C161" s="202" t="s">
        <v>185</v>
      </c>
      <c r="D161" s="202" t="s">
        <v>125</v>
      </c>
      <c r="E161" s="203" t="s">
        <v>402</v>
      </c>
      <c r="F161" s="204" t="s">
        <v>403</v>
      </c>
      <c r="G161" s="205" t="s">
        <v>255</v>
      </c>
      <c r="H161" s="206">
        <v>312.67200000000003</v>
      </c>
      <c r="I161" s="207"/>
      <c r="J161" s="208">
        <f>ROUND(I161*H161,2)</f>
        <v>0</v>
      </c>
      <c r="K161" s="204" t="s">
        <v>129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263</v>
      </c>
      <c r="AT161" s="213" t="s">
        <v>125</v>
      </c>
      <c r="AU161" s="213" t="s">
        <v>85</v>
      </c>
      <c r="AY161" s="16" t="s">
        <v>122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263</v>
      </c>
      <c r="BM161" s="213" t="s">
        <v>404</v>
      </c>
    </row>
    <row r="162" spans="1:65" s="2" customFormat="1" ht="29.25">
      <c r="A162" s="33"/>
      <c r="B162" s="34"/>
      <c r="C162" s="35"/>
      <c r="D162" s="215" t="s">
        <v>132</v>
      </c>
      <c r="E162" s="35"/>
      <c r="F162" s="216" t="s">
        <v>405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132</v>
      </c>
      <c r="AU162" s="16" t="s">
        <v>85</v>
      </c>
    </row>
    <row r="163" spans="1:65" s="13" customFormat="1">
      <c r="B163" s="220"/>
      <c r="C163" s="221"/>
      <c r="D163" s="215" t="s">
        <v>151</v>
      </c>
      <c r="E163" s="222" t="s">
        <v>1</v>
      </c>
      <c r="F163" s="223" t="s">
        <v>406</v>
      </c>
      <c r="G163" s="221"/>
      <c r="H163" s="224">
        <v>60.902000000000001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151</v>
      </c>
      <c r="AU163" s="230" t="s">
        <v>85</v>
      </c>
      <c r="AV163" s="13" t="s">
        <v>87</v>
      </c>
      <c r="AW163" s="13" t="s">
        <v>34</v>
      </c>
      <c r="AX163" s="13" t="s">
        <v>77</v>
      </c>
      <c r="AY163" s="230" t="s">
        <v>122</v>
      </c>
    </row>
    <row r="164" spans="1:65" s="13" customFormat="1">
      <c r="B164" s="220"/>
      <c r="C164" s="221"/>
      <c r="D164" s="215" t="s">
        <v>151</v>
      </c>
      <c r="E164" s="222" t="s">
        <v>1</v>
      </c>
      <c r="F164" s="223" t="s">
        <v>407</v>
      </c>
      <c r="G164" s="221"/>
      <c r="H164" s="224">
        <v>251.77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151</v>
      </c>
      <c r="AU164" s="230" t="s">
        <v>85</v>
      </c>
      <c r="AV164" s="13" t="s">
        <v>87</v>
      </c>
      <c r="AW164" s="13" t="s">
        <v>34</v>
      </c>
      <c r="AX164" s="13" t="s">
        <v>77</v>
      </c>
      <c r="AY164" s="230" t="s">
        <v>122</v>
      </c>
    </row>
    <row r="165" spans="1:65" s="14" customFormat="1">
      <c r="B165" s="244"/>
      <c r="C165" s="245"/>
      <c r="D165" s="215" t="s">
        <v>151</v>
      </c>
      <c r="E165" s="246" t="s">
        <v>1</v>
      </c>
      <c r="F165" s="247" t="s">
        <v>368</v>
      </c>
      <c r="G165" s="245"/>
      <c r="H165" s="248">
        <v>312.67200000000003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AT165" s="254" t="s">
        <v>151</v>
      </c>
      <c r="AU165" s="254" t="s">
        <v>85</v>
      </c>
      <c r="AV165" s="14" t="s">
        <v>130</v>
      </c>
      <c r="AW165" s="14" t="s">
        <v>34</v>
      </c>
      <c r="AX165" s="14" t="s">
        <v>85</v>
      </c>
      <c r="AY165" s="254" t="s">
        <v>122</v>
      </c>
    </row>
    <row r="166" spans="1:65" s="2" customFormat="1" ht="21.75" customHeight="1">
      <c r="A166" s="33"/>
      <c r="B166" s="34"/>
      <c r="C166" s="202" t="s">
        <v>190</v>
      </c>
      <c r="D166" s="202" t="s">
        <v>125</v>
      </c>
      <c r="E166" s="203" t="s">
        <v>408</v>
      </c>
      <c r="F166" s="204" t="s">
        <v>409</v>
      </c>
      <c r="G166" s="205" t="s">
        <v>255</v>
      </c>
      <c r="H166" s="206">
        <v>312.67200000000003</v>
      </c>
      <c r="I166" s="207"/>
      <c r="J166" s="208">
        <f>ROUND(I166*H166,2)</f>
        <v>0</v>
      </c>
      <c r="K166" s="204" t="s">
        <v>129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263</v>
      </c>
      <c r="AT166" s="213" t="s">
        <v>125</v>
      </c>
      <c r="AU166" s="213" t="s">
        <v>85</v>
      </c>
      <c r="AY166" s="16" t="s">
        <v>122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263</v>
      </c>
      <c r="BM166" s="213" t="s">
        <v>410</v>
      </c>
    </row>
    <row r="167" spans="1:65" s="2" customFormat="1" ht="68.25">
      <c r="A167" s="33"/>
      <c r="B167" s="34"/>
      <c r="C167" s="35"/>
      <c r="D167" s="215" t="s">
        <v>132</v>
      </c>
      <c r="E167" s="35"/>
      <c r="F167" s="216" t="s">
        <v>411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132</v>
      </c>
      <c r="AU167" s="16" t="s">
        <v>85</v>
      </c>
    </row>
    <row r="168" spans="1:65" s="13" customFormat="1">
      <c r="B168" s="220"/>
      <c r="C168" s="221"/>
      <c r="D168" s="215" t="s">
        <v>151</v>
      </c>
      <c r="E168" s="222" t="s">
        <v>1</v>
      </c>
      <c r="F168" s="223" t="s">
        <v>412</v>
      </c>
      <c r="G168" s="221"/>
      <c r="H168" s="224">
        <v>312.67200000000003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151</v>
      </c>
      <c r="AU168" s="230" t="s">
        <v>85</v>
      </c>
      <c r="AV168" s="13" t="s">
        <v>87</v>
      </c>
      <c r="AW168" s="13" t="s">
        <v>34</v>
      </c>
      <c r="AX168" s="13" t="s">
        <v>85</v>
      </c>
      <c r="AY168" s="230" t="s">
        <v>122</v>
      </c>
    </row>
    <row r="169" spans="1:65" s="2" customFormat="1" ht="21.75" customHeight="1">
      <c r="A169" s="33"/>
      <c r="B169" s="34"/>
      <c r="C169" s="202" t="s">
        <v>194</v>
      </c>
      <c r="D169" s="202" t="s">
        <v>125</v>
      </c>
      <c r="E169" s="203" t="s">
        <v>413</v>
      </c>
      <c r="F169" s="204" t="s">
        <v>414</v>
      </c>
      <c r="G169" s="205" t="s">
        <v>255</v>
      </c>
      <c r="H169" s="206">
        <v>231.44200000000001</v>
      </c>
      <c r="I169" s="207"/>
      <c r="J169" s="208">
        <f>ROUND(I169*H169,2)</f>
        <v>0</v>
      </c>
      <c r="K169" s="204" t="s">
        <v>129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263</v>
      </c>
      <c r="AT169" s="213" t="s">
        <v>125</v>
      </c>
      <c r="AU169" s="213" t="s">
        <v>85</v>
      </c>
      <c r="AY169" s="16" t="s">
        <v>122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263</v>
      </c>
      <c r="BM169" s="213" t="s">
        <v>415</v>
      </c>
    </row>
    <row r="170" spans="1:65" s="2" customFormat="1" ht="68.25">
      <c r="A170" s="33"/>
      <c r="B170" s="34"/>
      <c r="C170" s="35"/>
      <c r="D170" s="215" t="s">
        <v>132</v>
      </c>
      <c r="E170" s="35"/>
      <c r="F170" s="216" t="s">
        <v>416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132</v>
      </c>
      <c r="AU170" s="16" t="s">
        <v>85</v>
      </c>
    </row>
    <row r="171" spans="1:65" s="13" customFormat="1">
      <c r="B171" s="220"/>
      <c r="C171" s="221"/>
      <c r="D171" s="215" t="s">
        <v>151</v>
      </c>
      <c r="E171" s="222" t="s">
        <v>1</v>
      </c>
      <c r="F171" s="223" t="s">
        <v>417</v>
      </c>
      <c r="G171" s="221"/>
      <c r="H171" s="224">
        <v>231.44200000000001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151</v>
      </c>
      <c r="AU171" s="230" t="s">
        <v>85</v>
      </c>
      <c r="AV171" s="13" t="s">
        <v>87</v>
      </c>
      <c r="AW171" s="13" t="s">
        <v>34</v>
      </c>
      <c r="AX171" s="13" t="s">
        <v>85</v>
      </c>
      <c r="AY171" s="230" t="s">
        <v>122</v>
      </c>
    </row>
    <row r="172" spans="1:65" s="2" customFormat="1" ht="21.75" customHeight="1">
      <c r="A172" s="33"/>
      <c r="B172" s="34"/>
      <c r="C172" s="202" t="s">
        <v>201</v>
      </c>
      <c r="D172" s="202" t="s">
        <v>125</v>
      </c>
      <c r="E172" s="203" t="s">
        <v>418</v>
      </c>
      <c r="F172" s="204" t="s">
        <v>419</v>
      </c>
      <c r="G172" s="205" t="s">
        <v>255</v>
      </c>
      <c r="H172" s="206">
        <v>9.4</v>
      </c>
      <c r="I172" s="207"/>
      <c r="J172" s="208">
        <f>ROUND(I172*H172,2)</f>
        <v>0</v>
      </c>
      <c r="K172" s="204" t="s">
        <v>129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263</v>
      </c>
      <c r="AT172" s="213" t="s">
        <v>125</v>
      </c>
      <c r="AU172" s="213" t="s">
        <v>85</v>
      </c>
      <c r="AY172" s="16" t="s">
        <v>122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263</v>
      </c>
      <c r="BM172" s="213" t="s">
        <v>420</v>
      </c>
    </row>
    <row r="173" spans="1:65" s="2" customFormat="1" ht="68.25">
      <c r="A173" s="33"/>
      <c r="B173" s="34"/>
      <c r="C173" s="35"/>
      <c r="D173" s="215" t="s">
        <v>132</v>
      </c>
      <c r="E173" s="35"/>
      <c r="F173" s="216" t="s">
        <v>421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132</v>
      </c>
      <c r="AU173" s="16" t="s">
        <v>85</v>
      </c>
    </row>
    <row r="174" spans="1:65" s="13" customFormat="1">
      <c r="B174" s="220"/>
      <c r="C174" s="221"/>
      <c r="D174" s="215" t="s">
        <v>151</v>
      </c>
      <c r="E174" s="222" t="s">
        <v>1</v>
      </c>
      <c r="F174" s="223" t="s">
        <v>422</v>
      </c>
      <c r="G174" s="221"/>
      <c r="H174" s="224">
        <v>9.4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151</v>
      </c>
      <c r="AU174" s="230" t="s">
        <v>85</v>
      </c>
      <c r="AV174" s="13" t="s">
        <v>87</v>
      </c>
      <c r="AW174" s="13" t="s">
        <v>34</v>
      </c>
      <c r="AX174" s="13" t="s">
        <v>85</v>
      </c>
      <c r="AY174" s="230" t="s">
        <v>122</v>
      </c>
    </row>
    <row r="175" spans="1:65" s="2" customFormat="1" ht="21.75" customHeight="1">
      <c r="A175" s="33"/>
      <c r="B175" s="34"/>
      <c r="C175" s="202" t="s">
        <v>8</v>
      </c>
      <c r="D175" s="202" t="s">
        <v>125</v>
      </c>
      <c r="E175" s="203" t="s">
        <v>423</v>
      </c>
      <c r="F175" s="204" t="s">
        <v>424</v>
      </c>
      <c r="G175" s="205" t="s">
        <v>128</v>
      </c>
      <c r="H175" s="206">
        <v>1</v>
      </c>
      <c r="I175" s="207"/>
      <c r="J175" s="208">
        <f>ROUND(I175*H175,2)</f>
        <v>0</v>
      </c>
      <c r="K175" s="204" t="s">
        <v>129</v>
      </c>
      <c r="L175" s="38"/>
      <c r="M175" s="209" t="s">
        <v>1</v>
      </c>
      <c r="N175" s="210" t="s">
        <v>42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263</v>
      </c>
      <c r="AT175" s="213" t="s">
        <v>125</v>
      </c>
      <c r="AU175" s="213" t="s">
        <v>85</v>
      </c>
      <c r="AY175" s="16" t="s">
        <v>122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263</v>
      </c>
      <c r="BM175" s="213" t="s">
        <v>425</v>
      </c>
    </row>
    <row r="176" spans="1:65" s="2" customFormat="1" ht="29.25">
      <c r="A176" s="33"/>
      <c r="B176" s="34"/>
      <c r="C176" s="35"/>
      <c r="D176" s="215" t="s">
        <v>132</v>
      </c>
      <c r="E176" s="35"/>
      <c r="F176" s="216" t="s">
        <v>426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132</v>
      </c>
      <c r="AU176" s="16" t="s">
        <v>85</v>
      </c>
    </row>
    <row r="177" spans="1:51" s="13" customFormat="1">
      <c r="B177" s="220"/>
      <c r="C177" s="221"/>
      <c r="D177" s="215" t="s">
        <v>151</v>
      </c>
      <c r="E177" s="222" t="s">
        <v>1</v>
      </c>
      <c r="F177" s="223" t="s">
        <v>427</v>
      </c>
      <c r="G177" s="221"/>
      <c r="H177" s="224">
        <v>1</v>
      </c>
      <c r="I177" s="225"/>
      <c r="J177" s="221"/>
      <c r="K177" s="221"/>
      <c r="L177" s="226"/>
      <c r="M177" s="241"/>
      <c r="N177" s="242"/>
      <c r="O177" s="242"/>
      <c r="P177" s="242"/>
      <c r="Q177" s="242"/>
      <c r="R177" s="242"/>
      <c r="S177" s="242"/>
      <c r="T177" s="243"/>
      <c r="AT177" s="230" t="s">
        <v>151</v>
      </c>
      <c r="AU177" s="230" t="s">
        <v>85</v>
      </c>
      <c r="AV177" s="13" t="s">
        <v>87</v>
      </c>
      <c r="AW177" s="13" t="s">
        <v>34</v>
      </c>
      <c r="AX177" s="13" t="s">
        <v>85</v>
      </c>
      <c r="AY177" s="230" t="s">
        <v>122</v>
      </c>
    </row>
    <row r="178" spans="1:51" s="2" customFormat="1" ht="6.95" customHeight="1">
      <c r="A178" s="33"/>
      <c r="B178" s="53"/>
      <c r="C178" s="54"/>
      <c r="D178" s="54"/>
      <c r="E178" s="54"/>
      <c r="F178" s="54"/>
      <c r="G178" s="54"/>
      <c r="H178" s="54"/>
      <c r="I178" s="151"/>
      <c r="J178" s="54"/>
      <c r="K178" s="54"/>
      <c r="L178" s="38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algorithmName="SHA-512" hashValue="+TktYbo+VCAJY8/gRZlkuAm8deuHVcx0iYjmYLBgsnB2aoDk+PvLex5I0Kha+R3a3z6FaP1S/1/O62wRo3NtyQ==" saltValue="jxthAxz7ZlfKuMobSEOkFnhR7XdgKn7gSZkys1NYfl42IL9aAhORM8dUhKqQYqvgq4rtPoQnKshqGCMNtsrsvA==" spinCount="100000" sheet="1" objects="1" scenarios="1" formatColumns="0" formatRows="0" autoFilter="0"/>
  <autoFilter ref="C118:K17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96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Výměna kolejnic v úseku Ostrava Vítkovice - Odbočka Odra.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97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428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16. 4. 2020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ROUND((SUM(BE117:BE141)),  2)</f>
        <v>0</v>
      </c>
      <c r="G33" s="33"/>
      <c r="H33" s="33"/>
      <c r="I33" s="130">
        <v>0.21</v>
      </c>
      <c r="J33" s="129">
        <f>ROUND(((SUM(BE117:BE141))*I33),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ROUND((SUM(BF117:BF141)),  2)</f>
        <v>0</v>
      </c>
      <c r="G34" s="33"/>
      <c r="H34" s="33"/>
      <c r="I34" s="130">
        <v>0.15</v>
      </c>
      <c r="J34" s="129">
        <f>ROUND(((SUM(BF117:BF141))*I34),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ROUND((SUM(BG117:BG141)),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ROUND((SUM(BH117:BH141)),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ROUND((SUM(BI117:BI141)),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Výměna kolejnic v úseku Ostrava Vítkovice - Odbočka Odra.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VON - Výměna kolejnic v úseku Ostrava Vítkovice - Odbočka Odra.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 - Svinov</v>
      </c>
      <c r="G89" s="35"/>
      <c r="H89" s="35"/>
      <c r="I89" s="116" t="s">
        <v>22</v>
      </c>
      <c r="J89" s="65" t="str">
        <f>IF(J12="","",J12)</f>
        <v>16. 4. 2020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100</v>
      </c>
      <c r="D94" s="156"/>
      <c r="E94" s="156"/>
      <c r="F94" s="156"/>
      <c r="G94" s="156"/>
      <c r="H94" s="156"/>
      <c r="I94" s="157"/>
      <c r="J94" s="158" t="s">
        <v>101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102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103</v>
      </c>
    </row>
    <row r="97" spans="1:31" s="9" customFormat="1" ht="24.95" customHeight="1">
      <c r="B97" s="160"/>
      <c r="C97" s="161"/>
      <c r="D97" s="162" t="s">
        <v>429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107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2" t="str">
        <f>E7</f>
        <v>Výměna kolejnic v úseku Ostrava Vítkovice - Odbočka Odra.</v>
      </c>
      <c r="F107" s="303"/>
      <c r="G107" s="303"/>
      <c r="H107" s="303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97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0" t="str">
        <f>E9</f>
        <v>VON - Výměna kolejnic v úseku Ostrava Vítkovice - Odbočka Odra.</v>
      </c>
      <c r="F109" s="301"/>
      <c r="G109" s="301"/>
      <c r="H109" s="301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Ostrava - Svinov</v>
      </c>
      <c r="G111" s="35"/>
      <c r="H111" s="35"/>
      <c r="I111" s="116" t="s">
        <v>22</v>
      </c>
      <c r="J111" s="65" t="str">
        <f>IF(J12="","",J12)</f>
        <v>16. 4. 2020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116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116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108</v>
      </c>
      <c r="D116" s="177" t="s">
        <v>62</v>
      </c>
      <c r="E116" s="177" t="s">
        <v>58</v>
      </c>
      <c r="F116" s="177" t="s">
        <v>59</v>
      </c>
      <c r="G116" s="177" t="s">
        <v>109</v>
      </c>
      <c r="H116" s="177" t="s">
        <v>110</v>
      </c>
      <c r="I116" s="178" t="s">
        <v>111</v>
      </c>
      <c r="J116" s="177" t="s">
        <v>101</v>
      </c>
      <c r="K116" s="179" t="s">
        <v>112</v>
      </c>
      <c r="L116" s="180"/>
      <c r="M116" s="74" t="s">
        <v>1</v>
      </c>
      <c r="N116" s="75" t="s">
        <v>41</v>
      </c>
      <c r="O116" s="75" t="s">
        <v>113</v>
      </c>
      <c r="P116" s="75" t="s">
        <v>114</v>
      </c>
      <c r="Q116" s="75" t="s">
        <v>115</v>
      </c>
      <c r="R116" s="75" t="s">
        <v>116</v>
      </c>
      <c r="S116" s="75" t="s">
        <v>117</v>
      </c>
      <c r="T116" s="76" t="s">
        <v>118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119</v>
      </c>
      <c r="D117" s="35"/>
      <c r="E117" s="35"/>
      <c r="F117" s="35"/>
      <c r="G117" s="35"/>
      <c r="H117" s="35"/>
      <c r="I117" s="114"/>
      <c r="J117" s="181">
        <f>BK117</f>
        <v>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103</v>
      </c>
      <c r="BK117" s="185">
        <f>BK118</f>
        <v>0</v>
      </c>
    </row>
    <row r="118" spans="1:65" s="12" customFormat="1" ht="25.9" customHeight="1">
      <c r="B118" s="186"/>
      <c r="C118" s="187"/>
      <c r="D118" s="188" t="s">
        <v>76</v>
      </c>
      <c r="E118" s="189" t="s">
        <v>430</v>
      </c>
      <c r="F118" s="189" t="s">
        <v>431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SUM(P119:P141)</f>
        <v>0</v>
      </c>
      <c r="Q118" s="194"/>
      <c r="R118" s="195">
        <f>SUM(R119:R141)</f>
        <v>0</v>
      </c>
      <c r="S118" s="194"/>
      <c r="T118" s="196">
        <f>SUM(T119:T141)</f>
        <v>0</v>
      </c>
      <c r="AR118" s="197" t="s">
        <v>123</v>
      </c>
      <c r="AT118" s="198" t="s">
        <v>76</v>
      </c>
      <c r="AU118" s="198" t="s">
        <v>77</v>
      </c>
      <c r="AY118" s="197" t="s">
        <v>122</v>
      </c>
      <c r="BK118" s="199">
        <f>SUM(BK119:BK141)</f>
        <v>0</v>
      </c>
    </row>
    <row r="119" spans="1:65" s="2" customFormat="1" ht="33" customHeight="1">
      <c r="A119" s="33"/>
      <c r="B119" s="34"/>
      <c r="C119" s="202" t="s">
        <v>85</v>
      </c>
      <c r="D119" s="202" t="s">
        <v>125</v>
      </c>
      <c r="E119" s="203" t="s">
        <v>432</v>
      </c>
      <c r="F119" s="204" t="s">
        <v>433</v>
      </c>
      <c r="G119" s="205" t="s">
        <v>434</v>
      </c>
      <c r="H119" s="255">
        <v>0.01</v>
      </c>
      <c r="I119" s="207"/>
      <c r="J119" s="208">
        <f>ROUND(I119*H119,2)</f>
        <v>0</v>
      </c>
      <c r="K119" s="204" t="s">
        <v>129</v>
      </c>
      <c r="L119" s="38"/>
      <c r="M119" s="209" t="s">
        <v>1</v>
      </c>
      <c r="N119" s="210" t="s">
        <v>42</v>
      </c>
      <c r="O119" s="70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130</v>
      </c>
      <c r="AT119" s="213" t="s">
        <v>125</v>
      </c>
      <c r="AU119" s="213" t="s">
        <v>85</v>
      </c>
      <c r="AY119" s="16" t="s">
        <v>122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85</v>
      </c>
      <c r="BK119" s="214">
        <f>ROUND(I119*H119,2)</f>
        <v>0</v>
      </c>
      <c r="BL119" s="16" t="s">
        <v>130</v>
      </c>
      <c r="BM119" s="213" t="s">
        <v>435</v>
      </c>
    </row>
    <row r="120" spans="1:65" s="2" customFormat="1" ht="19.5">
      <c r="A120" s="33"/>
      <c r="B120" s="34"/>
      <c r="C120" s="35"/>
      <c r="D120" s="215" t="s">
        <v>132</v>
      </c>
      <c r="E120" s="35"/>
      <c r="F120" s="216" t="s">
        <v>433</v>
      </c>
      <c r="G120" s="35"/>
      <c r="H120" s="35"/>
      <c r="I120" s="114"/>
      <c r="J120" s="35"/>
      <c r="K120" s="35"/>
      <c r="L120" s="38"/>
      <c r="M120" s="217"/>
      <c r="N120" s="218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132</v>
      </c>
      <c r="AU120" s="16" t="s">
        <v>85</v>
      </c>
    </row>
    <row r="121" spans="1:65" s="2" customFormat="1" ht="19.5">
      <c r="A121" s="33"/>
      <c r="B121" s="34"/>
      <c r="C121" s="35"/>
      <c r="D121" s="215" t="s">
        <v>134</v>
      </c>
      <c r="E121" s="35"/>
      <c r="F121" s="219" t="s">
        <v>436</v>
      </c>
      <c r="G121" s="35"/>
      <c r="H121" s="35"/>
      <c r="I121" s="114"/>
      <c r="J121" s="35"/>
      <c r="K121" s="35"/>
      <c r="L121" s="38"/>
      <c r="M121" s="217"/>
      <c r="N121" s="218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134</v>
      </c>
      <c r="AU121" s="16" t="s">
        <v>85</v>
      </c>
    </row>
    <row r="122" spans="1:65" s="2" customFormat="1" ht="21.75" customHeight="1">
      <c r="A122" s="33"/>
      <c r="B122" s="34"/>
      <c r="C122" s="202" t="s">
        <v>87</v>
      </c>
      <c r="D122" s="202" t="s">
        <v>125</v>
      </c>
      <c r="E122" s="203" t="s">
        <v>437</v>
      </c>
      <c r="F122" s="204" t="s">
        <v>438</v>
      </c>
      <c r="G122" s="205" t="s">
        <v>197</v>
      </c>
      <c r="H122" s="206">
        <v>4.3360000000000003</v>
      </c>
      <c r="I122" s="207"/>
      <c r="J122" s="208">
        <f>ROUND(I122*H122,2)</f>
        <v>0</v>
      </c>
      <c r="K122" s="204" t="s">
        <v>129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130</v>
      </c>
      <c r="AT122" s="213" t="s">
        <v>125</v>
      </c>
      <c r="AU122" s="213" t="s">
        <v>85</v>
      </c>
      <c r="AY122" s="16" t="s">
        <v>122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130</v>
      </c>
      <c r="BM122" s="213" t="s">
        <v>439</v>
      </c>
    </row>
    <row r="123" spans="1:65" s="2" customFormat="1" ht="39">
      <c r="A123" s="33"/>
      <c r="B123" s="34"/>
      <c r="C123" s="35"/>
      <c r="D123" s="215" t="s">
        <v>132</v>
      </c>
      <c r="E123" s="35"/>
      <c r="F123" s="216" t="s">
        <v>440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132</v>
      </c>
      <c r="AU123" s="16" t="s">
        <v>85</v>
      </c>
    </row>
    <row r="124" spans="1:65" s="13" customFormat="1">
      <c r="B124" s="220"/>
      <c r="C124" s="221"/>
      <c r="D124" s="215" t="s">
        <v>151</v>
      </c>
      <c r="E124" s="222" t="s">
        <v>1</v>
      </c>
      <c r="F124" s="223" t="s">
        <v>441</v>
      </c>
      <c r="G124" s="221"/>
      <c r="H124" s="224">
        <v>4.3360000000000003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151</v>
      </c>
      <c r="AU124" s="230" t="s">
        <v>85</v>
      </c>
      <c r="AV124" s="13" t="s">
        <v>87</v>
      </c>
      <c r="AW124" s="13" t="s">
        <v>34</v>
      </c>
      <c r="AX124" s="13" t="s">
        <v>85</v>
      </c>
      <c r="AY124" s="230" t="s">
        <v>122</v>
      </c>
    </row>
    <row r="125" spans="1:65" s="2" customFormat="1" ht="21.75" customHeight="1">
      <c r="A125" s="33"/>
      <c r="B125" s="34"/>
      <c r="C125" s="202" t="s">
        <v>141</v>
      </c>
      <c r="D125" s="202" t="s">
        <v>125</v>
      </c>
      <c r="E125" s="203" t="s">
        <v>442</v>
      </c>
      <c r="F125" s="204" t="s">
        <v>443</v>
      </c>
      <c r="G125" s="205" t="s">
        <v>138</v>
      </c>
      <c r="H125" s="206">
        <v>3889</v>
      </c>
      <c r="I125" s="207"/>
      <c r="J125" s="208">
        <f>ROUND(I125*H125,2)</f>
        <v>0</v>
      </c>
      <c r="K125" s="204" t="s">
        <v>129</v>
      </c>
      <c r="L125" s="38"/>
      <c r="M125" s="209" t="s">
        <v>1</v>
      </c>
      <c r="N125" s="210" t="s">
        <v>42</v>
      </c>
      <c r="O125" s="70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3" t="s">
        <v>130</v>
      </c>
      <c r="AT125" s="213" t="s">
        <v>125</v>
      </c>
      <c r="AU125" s="213" t="s">
        <v>85</v>
      </c>
      <c r="AY125" s="16" t="s">
        <v>122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6" t="s">
        <v>85</v>
      </c>
      <c r="BK125" s="214">
        <f>ROUND(I125*H125,2)</f>
        <v>0</v>
      </c>
      <c r="BL125" s="16" t="s">
        <v>130</v>
      </c>
      <c r="BM125" s="213" t="s">
        <v>444</v>
      </c>
    </row>
    <row r="126" spans="1:65" s="2" customFormat="1" ht="29.25">
      <c r="A126" s="33"/>
      <c r="B126" s="34"/>
      <c r="C126" s="35"/>
      <c r="D126" s="215" t="s">
        <v>132</v>
      </c>
      <c r="E126" s="35"/>
      <c r="F126" s="216" t="s">
        <v>445</v>
      </c>
      <c r="G126" s="35"/>
      <c r="H126" s="35"/>
      <c r="I126" s="114"/>
      <c r="J126" s="35"/>
      <c r="K126" s="35"/>
      <c r="L126" s="38"/>
      <c r="M126" s="217"/>
      <c r="N126" s="218"/>
      <c r="O126" s="70"/>
      <c r="P126" s="70"/>
      <c r="Q126" s="70"/>
      <c r="R126" s="70"/>
      <c r="S126" s="70"/>
      <c r="T126" s="71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132</v>
      </c>
      <c r="AU126" s="16" t="s">
        <v>85</v>
      </c>
    </row>
    <row r="127" spans="1:65" s="13" customFormat="1">
      <c r="B127" s="220"/>
      <c r="C127" s="221"/>
      <c r="D127" s="215" t="s">
        <v>151</v>
      </c>
      <c r="E127" s="222" t="s">
        <v>1</v>
      </c>
      <c r="F127" s="223" t="s">
        <v>446</v>
      </c>
      <c r="G127" s="221"/>
      <c r="H127" s="224">
        <v>3889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151</v>
      </c>
      <c r="AU127" s="230" t="s">
        <v>85</v>
      </c>
      <c r="AV127" s="13" t="s">
        <v>87</v>
      </c>
      <c r="AW127" s="13" t="s">
        <v>34</v>
      </c>
      <c r="AX127" s="13" t="s">
        <v>85</v>
      </c>
      <c r="AY127" s="230" t="s">
        <v>122</v>
      </c>
    </row>
    <row r="128" spans="1:65" s="2" customFormat="1" ht="21.75" customHeight="1">
      <c r="A128" s="33"/>
      <c r="B128" s="34"/>
      <c r="C128" s="202" t="s">
        <v>130</v>
      </c>
      <c r="D128" s="202" t="s">
        <v>125</v>
      </c>
      <c r="E128" s="203" t="s">
        <v>447</v>
      </c>
      <c r="F128" s="204" t="s">
        <v>448</v>
      </c>
      <c r="G128" s="205" t="s">
        <v>449</v>
      </c>
      <c r="H128" s="206">
        <v>70</v>
      </c>
      <c r="I128" s="207"/>
      <c r="J128" s="208">
        <f>ROUND(I128*H128,2)</f>
        <v>0</v>
      </c>
      <c r="K128" s="204" t="s">
        <v>129</v>
      </c>
      <c r="L128" s="38"/>
      <c r="M128" s="209" t="s">
        <v>1</v>
      </c>
      <c r="N128" s="210" t="s">
        <v>42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130</v>
      </c>
      <c r="AT128" s="213" t="s">
        <v>125</v>
      </c>
      <c r="AU128" s="213" t="s">
        <v>85</v>
      </c>
      <c r="AY128" s="16" t="s">
        <v>122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85</v>
      </c>
      <c r="BK128" s="214">
        <f>ROUND(I128*H128,2)</f>
        <v>0</v>
      </c>
      <c r="BL128" s="16" t="s">
        <v>130</v>
      </c>
      <c r="BM128" s="213" t="s">
        <v>450</v>
      </c>
    </row>
    <row r="129" spans="1:65" s="2" customFormat="1">
      <c r="A129" s="33"/>
      <c r="B129" s="34"/>
      <c r="C129" s="35"/>
      <c r="D129" s="215" t="s">
        <v>132</v>
      </c>
      <c r="E129" s="35"/>
      <c r="F129" s="216" t="s">
        <v>448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132</v>
      </c>
      <c r="AU129" s="16" t="s">
        <v>85</v>
      </c>
    </row>
    <row r="130" spans="1:65" s="2" customFormat="1" ht="19.5">
      <c r="A130" s="33"/>
      <c r="B130" s="34"/>
      <c r="C130" s="35"/>
      <c r="D130" s="215" t="s">
        <v>134</v>
      </c>
      <c r="E130" s="35"/>
      <c r="F130" s="219" t="s">
        <v>451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134</v>
      </c>
      <c r="AU130" s="16" t="s">
        <v>85</v>
      </c>
    </row>
    <row r="131" spans="1:65" s="2" customFormat="1" ht="21.75" customHeight="1">
      <c r="A131" s="33"/>
      <c r="B131" s="34"/>
      <c r="C131" s="202" t="s">
        <v>123</v>
      </c>
      <c r="D131" s="202" t="s">
        <v>125</v>
      </c>
      <c r="E131" s="203" t="s">
        <v>452</v>
      </c>
      <c r="F131" s="204" t="s">
        <v>453</v>
      </c>
      <c r="G131" s="205" t="s">
        <v>434</v>
      </c>
      <c r="H131" s="255">
        <v>0.05</v>
      </c>
      <c r="I131" s="207"/>
      <c r="J131" s="208">
        <f>ROUND(I131*H131,2)</f>
        <v>0</v>
      </c>
      <c r="K131" s="204" t="s">
        <v>129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130</v>
      </c>
      <c r="AT131" s="213" t="s">
        <v>125</v>
      </c>
      <c r="AU131" s="213" t="s">
        <v>85</v>
      </c>
      <c r="AY131" s="16" t="s">
        <v>122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130</v>
      </c>
      <c r="BM131" s="213" t="s">
        <v>454</v>
      </c>
    </row>
    <row r="132" spans="1:65" s="2" customFormat="1" ht="19.5">
      <c r="A132" s="33"/>
      <c r="B132" s="34"/>
      <c r="C132" s="35"/>
      <c r="D132" s="215" t="s">
        <v>132</v>
      </c>
      <c r="E132" s="35"/>
      <c r="F132" s="216" t="s">
        <v>453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132</v>
      </c>
      <c r="AU132" s="16" t="s">
        <v>85</v>
      </c>
    </row>
    <row r="133" spans="1:65" s="2" customFormat="1" ht="19.5">
      <c r="A133" s="33"/>
      <c r="B133" s="34"/>
      <c r="C133" s="35"/>
      <c r="D133" s="215" t="s">
        <v>134</v>
      </c>
      <c r="E133" s="35"/>
      <c r="F133" s="219" t="s">
        <v>455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134</v>
      </c>
      <c r="AU133" s="16" t="s">
        <v>85</v>
      </c>
    </row>
    <row r="134" spans="1:65" s="2" customFormat="1" ht="21.75" customHeight="1">
      <c r="A134" s="33"/>
      <c r="B134" s="34"/>
      <c r="C134" s="202" t="s">
        <v>158</v>
      </c>
      <c r="D134" s="202" t="s">
        <v>125</v>
      </c>
      <c r="E134" s="203" t="s">
        <v>456</v>
      </c>
      <c r="F134" s="204" t="s">
        <v>457</v>
      </c>
      <c r="G134" s="205" t="s">
        <v>458</v>
      </c>
      <c r="H134" s="206">
        <v>1</v>
      </c>
      <c r="I134" s="207"/>
      <c r="J134" s="208">
        <f>ROUND(I134*H134,2)</f>
        <v>0</v>
      </c>
      <c r="K134" s="204" t="s">
        <v>129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130</v>
      </c>
      <c r="AT134" s="213" t="s">
        <v>125</v>
      </c>
      <c r="AU134" s="213" t="s">
        <v>85</v>
      </c>
      <c r="AY134" s="16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130</v>
      </c>
      <c r="BM134" s="213" t="s">
        <v>459</v>
      </c>
    </row>
    <row r="135" spans="1:65" s="2" customFormat="1">
      <c r="A135" s="33"/>
      <c r="B135" s="34"/>
      <c r="C135" s="35"/>
      <c r="D135" s="215" t="s">
        <v>132</v>
      </c>
      <c r="E135" s="35"/>
      <c r="F135" s="216" t="s">
        <v>457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132</v>
      </c>
      <c r="AU135" s="16" t="s">
        <v>85</v>
      </c>
    </row>
    <row r="136" spans="1:65" s="2" customFormat="1" ht="21.75" customHeight="1">
      <c r="A136" s="33"/>
      <c r="B136" s="34"/>
      <c r="C136" s="202" t="s">
        <v>163</v>
      </c>
      <c r="D136" s="202" t="s">
        <v>125</v>
      </c>
      <c r="E136" s="203" t="s">
        <v>460</v>
      </c>
      <c r="F136" s="204" t="s">
        <v>461</v>
      </c>
      <c r="G136" s="205" t="s">
        <v>197</v>
      </c>
      <c r="H136" s="206">
        <v>0.61599999999999999</v>
      </c>
      <c r="I136" s="207"/>
      <c r="J136" s="208">
        <f>ROUND(I136*H136,2)</f>
        <v>0</v>
      </c>
      <c r="K136" s="204" t="s">
        <v>129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130</v>
      </c>
      <c r="AT136" s="213" t="s">
        <v>125</v>
      </c>
      <c r="AU136" s="213" t="s">
        <v>85</v>
      </c>
      <c r="AY136" s="16" t="s">
        <v>122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130</v>
      </c>
      <c r="BM136" s="213" t="s">
        <v>462</v>
      </c>
    </row>
    <row r="137" spans="1:65" s="2" customFormat="1">
      <c r="A137" s="33"/>
      <c r="B137" s="34"/>
      <c r="C137" s="35"/>
      <c r="D137" s="215" t="s">
        <v>132</v>
      </c>
      <c r="E137" s="35"/>
      <c r="F137" s="216" t="s">
        <v>461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132</v>
      </c>
      <c r="AU137" s="16" t="s">
        <v>85</v>
      </c>
    </row>
    <row r="138" spans="1:65" s="2" customFormat="1" ht="21.75" customHeight="1">
      <c r="A138" s="33"/>
      <c r="B138" s="34"/>
      <c r="C138" s="202" t="s">
        <v>168</v>
      </c>
      <c r="D138" s="202" t="s">
        <v>125</v>
      </c>
      <c r="E138" s="203" t="s">
        <v>463</v>
      </c>
      <c r="F138" s="204" t="s">
        <v>464</v>
      </c>
      <c r="G138" s="205" t="s">
        <v>197</v>
      </c>
      <c r="H138" s="206">
        <v>0.61599999999999999</v>
      </c>
      <c r="I138" s="207"/>
      <c r="J138" s="208">
        <f>ROUND(I138*H138,2)</f>
        <v>0</v>
      </c>
      <c r="K138" s="204" t="s">
        <v>129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130</v>
      </c>
      <c r="AT138" s="213" t="s">
        <v>125</v>
      </c>
      <c r="AU138" s="213" t="s">
        <v>85</v>
      </c>
      <c r="AY138" s="16" t="s">
        <v>122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130</v>
      </c>
      <c r="BM138" s="213" t="s">
        <v>465</v>
      </c>
    </row>
    <row r="139" spans="1:65" s="2" customFormat="1">
      <c r="A139" s="33"/>
      <c r="B139" s="34"/>
      <c r="C139" s="35"/>
      <c r="D139" s="215" t="s">
        <v>132</v>
      </c>
      <c r="E139" s="35"/>
      <c r="F139" s="216" t="s">
        <v>464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132</v>
      </c>
      <c r="AU139" s="16" t="s">
        <v>85</v>
      </c>
    </row>
    <row r="140" spans="1:65" s="2" customFormat="1" ht="21.75" customHeight="1">
      <c r="A140" s="33"/>
      <c r="B140" s="34"/>
      <c r="C140" s="202" t="s">
        <v>174</v>
      </c>
      <c r="D140" s="202" t="s">
        <v>125</v>
      </c>
      <c r="E140" s="203" t="s">
        <v>466</v>
      </c>
      <c r="F140" s="204" t="s">
        <v>467</v>
      </c>
      <c r="G140" s="205" t="s">
        <v>197</v>
      </c>
      <c r="H140" s="206">
        <v>0.61599999999999999</v>
      </c>
      <c r="I140" s="207"/>
      <c r="J140" s="208">
        <f>ROUND(I140*H140,2)</f>
        <v>0</v>
      </c>
      <c r="K140" s="204" t="s">
        <v>129</v>
      </c>
      <c r="L140" s="38"/>
      <c r="M140" s="209" t="s">
        <v>1</v>
      </c>
      <c r="N140" s="210" t="s">
        <v>42</v>
      </c>
      <c r="O140" s="70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130</v>
      </c>
      <c r="AT140" s="213" t="s">
        <v>125</v>
      </c>
      <c r="AU140" s="213" t="s">
        <v>85</v>
      </c>
      <c r="AY140" s="16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130</v>
      </c>
      <c r="BM140" s="213" t="s">
        <v>468</v>
      </c>
    </row>
    <row r="141" spans="1:65" s="2" customFormat="1">
      <c r="A141" s="33"/>
      <c r="B141" s="34"/>
      <c r="C141" s="35"/>
      <c r="D141" s="215" t="s">
        <v>132</v>
      </c>
      <c r="E141" s="35"/>
      <c r="F141" s="216" t="s">
        <v>467</v>
      </c>
      <c r="G141" s="35"/>
      <c r="H141" s="35"/>
      <c r="I141" s="114"/>
      <c r="J141" s="35"/>
      <c r="K141" s="35"/>
      <c r="L141" s="38"/>
      <c r="M141" s="256"/>
      <c r="N141" s="257"/>
      <c r="O141" s="258"/>
      <c r="P141" s="258"/>
      <c r="Q141" s="258"/>
      <c r="R141" s="258"/>
      <c r="S141" s="258"/>
      <c r="T141" s="25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132</v>
      </c>
      <c r="AU141" s="16" t="s">
        <v>85</v>
      </c>
    </row>
    <row r="142" spans="1:65" s="2" customFormat="1" ht="6.95" customHeight="1">
      <c r="A142" s="33"/>
      <c r="B142" s="53"/>
      <c r="C142" s="54"/>
      <c r="D142" s="54"/>
      <c r="E142" s="54"/>
      <c r="F142" s="54"/>
      <c r="G142" s="54"/>
      <c r="H142" s="54"/>
      <c r="I142" s="151"/>
      <c r="J142" s="54"/>
      <c r="K142" s="54"/>
      <c r="L142" s="38"/>
      <c r="M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</sheetData>
  <sheetProtection algorithmName="SHA-512" hashValue="kr5+ikfZZYQ+BcEK38Ol2LFuasStzrgtpXizriLZAtJh1WAp9Y2vEX7kscyNfjZVAcNgJ8vkfR2UPRKWklJIkA==" saltValue="9n9cnMu956JKronG3cf1o8vn80WR3nyrD5aus3wInY9BY2nel8w8VSBJnspmBRVljqyVDlqb6mzKpj+Gk7wKNA==" spinCount="100000" sheet="1" objects="1" scenarios="1" formatColumns="0" formatRows="0" autoFilter="0"/>
  <autoFilter ref="C116:K14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Výměna kolejnic T...</vt:lpstr>
      <vt:lpstr>SO 02 - Výměna kolejnic S...</vt:lpstr>
      <vt:lpstr>SO 03 - Oprava povrchu ná...</vt:lpstr>
      <vt:lpstr>VON - Výměna kolejnic v ú...</vt:lpstr>
      <vt:lpstr>'Rekapitulace stavby'!Názvy_tisku</vt:lpstr>
      <vt:lpstr>'SO 01 - Výměna kolejnic T...'!Názvy_tisku</vt:lpstr>
      <vt:lpstr>'SO 02 - Výměna kolejnic S...'!Názvy_tisku</vt:lpstr>
      <vt:lpstr>'SO 03 - Oprava povrchu ná...'!Názvy_tisku</vt:lpstr>
      <vt:lpstr>'VON - Výměna kolejnic v ú...'!Názvy_tisku</vt:lpstr>
      <vt:lpstr>'Rekapitulace stavby'!Oblast_tisku</vt:lpstr>
      <vt:lpstr>'SO 01 - Výměna kolejnic T...'!Oblast_tisku</vt:lpstr>
      <vt:lpstr>'SO 02 - Výměna kolejnic S...'!Oblast_tisku</vt:lpstr>
      <vt:lpstr>'SO 03 - Oprava povrchu ná...'!Oblast_tisku</vt:lpstr>
      <vt:lpstr>'VON - Výměna kolejnic v ú...'!Oblast_tisku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2020-05-06T06:53:29Z</dcterms:created>
  <dcterms:modified xsi:type="dcterms:W3CDTF">2020-05-06T06:56:03Z</dcterms:modified>
</cp:coreProperties>
</file>